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20" windowWidth="19440" windowHeight="8175" tabRatio="935" activeTab="3"/>
  </bookViews>
  <sheets>
    <sheet name="First-Page" sheetId="1" r:id="rId1"/>
    <sheet name="Contents" sheetId="2" r:id="rId2"/>
    <sheet name="Sheet1" sheetId="3" r:id="rId3"/>
    <sheet name="AT-1-Gen_Info " sheetId="4" r:id="rId4"/>
    <sheet name="AT-2-S1 BUDGET" sheetId="5" r:id="rId5"/>
    <sheet name="AT_2A_fundflow" sheetId="6" r:id="rId6"/>
    <sheet name="AT-3" sheetId="7" r:id="rId7"/>
    <sheet name="AT3A_cvrg(Insti)_PY" sheetId="8" r:id="rId8"/>
    <sheet name="AT3B_cvrg(Insti)_UPY " sheetId="9" r:id="rId9"/>
    <sheet name="AT3C_cvrg(Insti)_UPY " sheetId="10" r:id="rId10"/>
    <sheet name="enrolment vs availed_PY" sheetId="11" r:id="rId11"/>
    <sheet name="enrolment vs availed_UPY" sheetId="12" r:id="rId12"/>
    <sheet name="AT-4B" sheetId="13" r:id="rId13"/>
    <sheet name="T5_PLAN_vs_PRFM" sheetId="14" r:id="rId14"/>
    <sheet name="T5A_PLAN_vs_PRFM " sheetId="15" r:id="rId15"/>
    <sheet name="T5B_PLAN_vs_PRFM  (2)" sheetId="16" r:id="rId16"/>
    <sheet name="T5C_Drought_PLAN_vs_PRFM " sheetId="17" r:id="rId17"/>
    <sheet name="T5D_Drought_PLAN_vs_PRFM  " sheetId="18" r:id="rId18"/>
    <sheet name="T6_FG_py_Utlsn" sheetId="19" r:id="rId19"/>
    <sheet name="T6A_FG_Upy_Utlsn " sheetId="20" r:id="rId20"/>
    <sheet name="T6B_Pay_FG_FCI_Pry" sheetId="21" r:id="rId21"/>
    <sheet name="T6C_Coarse_Grain" sheetId="22" r:id="rId22"/>
    <sheet name="T7_CC_PY_Utlsn" sheetId="23" r:id="rId23"/>
    <sheet name="T7ACC_UPY_Utlsn " sheetId="24" r:id="rId24"/>
    <sheet name="AT-8_Hon_CCH_Pry" sheetId="25" r:id="rId25"/>
    <sheet name="AT-8A_Hon_CCH_UPry" sheetId="26" r:id="rId26"/>
    <sheet name="AT9_TA" sheetId="27" r:id="rId27"/>
    <sheet name="AT10_MME" sheetId="28" r:id="rId28"/>
    <sheet name="AT10A_" sheetId="29" r:id="rId29"/>
    <sheet name="AT-10 B" sheetId="30" r:id="rId30"/>
    <sheet name="AT-10 C" sheetId="31" r:id="rId31"/>
    <sheet name="AT-10D" sheetId="32" r:id="rId32"/>
    <sheet name="AT-10 E" sheetId="33" r:id="rId33"/>
    <sheet name="AT-10 F" sheetId="34" r:id="rId34"/>
    <sheet name="AT11_KS Year wise" sheetId="35" r:id="rId35"/>
    <sheet name="AT11A_KS-District wise" sheetId="36" r:id="rId36"/>
    <sheet name="AT12_KD-New" sheetId="37" r:id="rId37"/>
    <sheet name="AT12A_KD-Replacement" sheetId="38" r:id="rId38"/>
    <sheet name="Mode of cooking" sheetId="39" r:id="rId39"/>
    <sheet name="AT-14" sheetId="40" r:id="rId40"/>
    <sheet name="AT-14 A" sheetId="41" r:id="rId41"/>
    <sheet name="AT-15" sheetId="42" r:id="rId42"/>
    <sheet name="AT-16" sheetId="43" r:id="rId43"/>
    <sheet name="AT_17_Coverage-RBSK " sheetId="44" r:id="rId44"/>
    <sheet name="AT18_Details_Community " sheetId="45" r:id="rId45"/>
    <sheet name="AT_19_Impl_Agency" sheetId="46" r:id="rId46"/>
    <sheet name="AT_20_CentralCookingagency " sheetId="47" r:id="rId47"/>
    <sheet name="AT-21" sheetId="48" r:id="rId48"/>
    <sheet name="AT-22" sheetId="49" r:id="rId49"/>
    <sheet name="AT-23 MIS" sheetId="50" r:id="rId50"/>
    <sheet name="AT-23A _AMS" sheetId="51" r:id="rId51"/>
    <sheet name="AT-24" sheetId="52" r:id="rId52"/>
    <sheet name="AT-25" sheetId="53" r:id="rId53"/>
    <sheet name="Sheet1 (2)" sheetId="54" r:id="rId54"/>
    <sheet name="AT26_NoWD" sheetId="55" r:id="rId55"/>
    <sheet name="AT26A_NoWD" sheetId="56" r:id="rId56"/>
    <sheet name="AT27_Req_FG_CA_Pry" sheetId="57" r:id="rId57"/>
    <sheet name="AT27A_Req_FG_CA_U Pry " sheetId="58" r:id="rId58"/>
    <sheet name="AT27B_Req_FG_CA_N CLP" sheetId="59" r:id="rId59"/>
    <sheet name="AT27C_Req_FG_Drought -Pry " sheetId="60" r:id="rId60"/>
    <sheet name="AT27D_Req_FG_Drought -UPry " sheetId="61" r:id="rId61"/>
    <sheet name="AT_28_RqmtKitchen" sheetId="62" r:id="rId62"/>
    <sheet name="AT-28A_RqmtPlinthArea" sheetId="63" r:id="rId63"/>
    <sheet name="AT-28B_Kitchen repair" sheetId="64" r:id="rId64"/>
    <sheet name="AT29_Replacement KD " sheetId="65" r:id="rId65"/>
    <sheet name="AT29_A_Replacement KD" sheetId="66" r:id="rId66"/>
    <sheet name="AT-30_Coook-cum-Helper" sheetId="67" r:id="rId67"/>
    <sheet name="AT_31_Budget_provision " sheetId="68" r:id="rId68"/>
    <sheet name="AT32_Drought Pry Util" sheetId="69" r:id="rId69"/>
    <sheet name="AT-32A Drought UPry Util" sheetId="70" r:id="rId70"/>
    <sheet name="Sheet2" sheetId="71" r:id="rId71"/>
  </sheets>
  <definedNames>
    <definedName name="_xlnm.Print_Area" localSheetId="43">'AT_17_Coverage-RBSK '!$A$1:$L$43</definedName>
    <definedName name="_xlnm.Print_Area" localSheetId="45">'AT_19_Impl_Agency'!$A$1:$J$46</definedName>
    <definedName name="_xlnm.Print_Area" localSheetId="46">'AT_20_CentralCookingagency '!$A$1:$M$43</definedName>
    <definedName name="_xlnm.Print_Area" localSheetId="61">'AT_28_RqmtKitchen'!$A$1:$R$34</definedName>
    <definedName name="_xlnm.Print_Area" localSheetId="5">'AT_2A_fundflow'!$A$1:$V$29</definedName>
    <definedName name="_xlnm.Print_Area" localSheetId="67">'AT_31_Budget_provision '!$A$1:$W$36</definedName>
    <definedName name="_xlnm.Print_Area" localSheetId="29">'AT-10 B'!$A$1:$I$39</definedName>
    <definedName name="_xlnm.Print_Area" localSheetId="30">'AT-10 C'!$A$1:$K$36</definedName>
    <definedName name="_xlnm.Print_Area" localSheetId="32">'AT-10 E'!$A$1:$H$37</definedName>
    <definedName name="_xlnm.Print_Area" localSheetId="33">'AT-10 F'!$A$1:$H$37</definedName>
    <definedName name="_xlnm.Print_Area" localSheetId="27">'AT10_MME'!$A$1:$H$32</definedName>
    <definedName name="_xlnm.Print_Area" localSheetId="28">'AT10A_'!$A$1:$E$40</definedName>
    <definedName name="_xlnm.Print_Area" localSheetId="31">'AT-10D'!$A$1:$H$35</definedName>
    <definedName name="_xlnm.Print_Area" localSheetId="34">'AT11_KS Year wise'!$A$1:$K$33</definedName>
    <definedName name="_xlnm.Print_Area" localSheetId="35">'AT11A_KS-District wise'!$A$1:$K$42</definedName>
    <definedName name="_xlnm.Print_Area" localSheetId="36">'AT12_KD-New'!$A$1:$K$41</definedName>
    <definedName name="_xlnm.Print_Area" localSheetId="37">'AT12A_KD-Replacement'!$A$1:$K$41</definedName>
    <definedName name="_xlnm.Print_Area" localSheetId="39">'AT-14'!$A$1:$N$37</definedName>
    <definedName name="_xlnm.Print_Area" localSheetId="40">'AT-14 A'!$A$1:$H$36</definedName>
    <definedName name="_xlnm.Print_Area" localSheetId="41">'AT-15'!$A$1:$L$37</definedName>
    <definedName name="_xlnm.Print_Area" localSheetId="42">'AT-16'!$A$1:$K$37</definedName>
    <definedName name="_xlnm.Print_Area" localSheetId="44">'AT18_Details_Community '!$A$1:$F$39</definedName>
    <definedName name="_xlnm.Print_Area" localSheetId="3">'AT-1-Gen_Info '!$A$1:$T$58</definedName>
    <definedName name="_xlnm.Print_Area" localSheetId="51">'AT-24'!$A$1:$M$38</definedName>
    <definedName name="_xlnm.Print_Area" localSheetId="54">'AT26_NoWD'!$A$1:$L$31</definedName>
    <definedName name="_xlnm.Print_Area" localSheetId="55">'AT26A_NoWD'!$A$1:$K$32</definedName>
    <definedName name="_xlnm.Print_Area" localSheetId="56">'AT27_Req_FG_CA_Pry'!$A$1:$U$43</definedName>
    <definedName name="_xlnm.Print_Area" localSheetId="57">'AT27A_Req_FG_CA_U Pry '!$A$1:$U$43</definedName>
    <definedName name="_xlnm.Print_Area" localSheetId="58">'AT27B_Req_FG_CA_N CLP'!$A$1:$Q$43</definedName>
    <definedName name="_xlnm.Print_Area" localSheetId="59">'AT27C_Req_FG_Drought -Pry '!$A$1:$P$37</definedName>
    <definedName name="_xlnm.Print_Area" localSheetId="60">'AT27D_Req_FG_Drought -UPry '!$A$1:$P$37</definedName>
    <definedName name="_xlnm.Print_Area" localSheetId="62">'AT-28A_RqmtPlinthArea'!$A$1:$S$32</definedName>
    <definedName name="_xlnm.Print_Area" localSheetId="63">'AT-28B_Kitchen repair'!$A$1:$G$40</definedName>
    <definedName name="_xlnm.Print_Area" localSheetId="65">'AT29_A_Replacement KD'!$A$1:$V$34</definedName>
    <definedName name="_xlnm.Print_Area" localSheetId="64">'AT29_Replacement KD '!$A$1:$V$34</definedName>
    <definedName name="_xlnm.Print_Area" localSheetId="4">'AT-2-S1 BUDGET'!$A$1:$V$34</definedName>
    <definedName name="_xlnm.Print_Area" localSheetId="66">'AT-30_Coook-cum-Helper'!$A$1:$L$39</definedName>
    <definedName name="_xlnm.Print_Area" localSheetId="68">'AT32_Drought Pry Util'!$A$1:$L$35</definedName>
    <definedName name="_xlnm.Print_Area" localSheetId="69">'AT-32A Drought UPry Util'!$A$1:$L$35</definedName>
    <definedName name="_xlnm.Print_Area" localSheetId="7">'AT3A_cvrg(Insti)_PY'!$A$1:$N$45</definedName>
    <definedName name="_xlnm.Print_Area" localSheetId="8">'AT3B_cvrg(Insti)_UPY '!$A$1:$N$44</definedName>
    <definedName name="_xlnm.Print_Area" localSheetId="9">'AT3C_cvrg(Insti)_UPY '!$A$1:$N$44</definedName>
    <definedName name="_xlnm.Print_Area" localSheetId="24">'AT-8_Hon_CCH_Pry'!$A$1:$V$43</definedName>
    <definedName name="_xlnm.Print_Area" localSheetId="25">'AT-8A_Hon_CCH_UPry'!$A$1:$V$42</definedName>
    <definedName name="_xlnm.Print_Area" localSheetId="26">'AT9_TA'!$A$1:$I$38</definedName>
    <definedName name="_xlnm.Print_Area" localSheetId="1">'Contents'!$A$1:$C$68</definedName>
    <definedName name="_xlnm.Print_Area" localSheetId="10">'enrolment vs availed_PY'!$A$1:$Q$44</definedName>
    <definedName name="_xlnm.Print_Area" localSheetId="11">'enrolment vs availed_UPY'!$A$1:$Q$44</definedName>
    <definedName name="_xlnm.Print_Area" localSheetId="38">'Mode of cooking'!$A$1:$H$37</definedName>
    <definedName name="_xlnm.Print_Area" localSheetId="2">'Sheet1'!$A$1:$J$24</definedName>
    <definedName name="_xlnm.Print_Area" localSheetId="53">'Sheet1 (2)'!$A$1:$J$24</definedName>
    <definedName name="_xlnm.Print_Area" localSheetId="13">'T5_PLAN_vs_PRFM'!$A$1:$J$41</definedName>
    <definedName name="_xlnm.Print_Area" localSheetId="14">'T5A_PLAN_vs_PRFM '!$A$1:$J$41</definedName>
    <definedName name="_xlnm.Print_Area" localSheetId="15">'T5B_PLAN_vs_PRFM  (2)'!$A$1:$J$40</definedName>
    <definedName name="_xlnm.Print_Area" localSheetId="16">'T5C_Drought_PLAN_vs_PRFM '!$A$1:$J$41</definedName>
    <definedName name="_xlnm.Print_Area" localSheetId="17">'T5D_Drought_PLAN_vs_PRFM  '!$A$1:$J$40</definedName>
    <definedName name="_xlnm.Print_Area" localSheetId="18">'T6_FG_py_Utlsn'!$A$1:$L$43</definedName>
    <definedName name="_xlnm.Print_Area" localSheetId="19">'T6A_FG_Upy_Utlsn '!$A$1:$L$41</definedName>
    <definedName name="_xlnm.Print_Area" localSheetId="20">'T6B_Pay_FG_FCI_Pry'!$A$1:$M$43</definedName>
    <definedName name="_xlnm.Print_Area" localSheetId="21">'T6C_Coarse_Grain'!$A$1:$L$42</definedName>
    <definedName name="_xlnm.Print_Area" localSheetId="22">'T7_CC_PY_Utlsn'!$A$1:$Q$42</definedName>
    <definedName name="_xlnm.Print_Area" localSheetId="23">'T7ACC_UPY_Utlsn '!$A$1:$Q$43</definedName>
  </definedNames>
  <calcPr fullCalcOnLoad="1"/>
</workbook>
</file>

<file path=xl/sharedStrings.xml><?xml version="1.0" encoding="utf-8"?>
<sst xmlns="http://schemas.openxmlformats.org/spreadsheetml/2006/main" count="3424" uniqueCount="1058">
  <si>
    <t>[Mid-Day Meal Scheme]</t>
  </si>
  <si>
    <t>State:</t>
  </si>
  <si>
    <t>S.No.</t>
  </si>
  <si>
    <t>Name of District</t>
  </si>
  <si>
    <t>No. of  Institutions</t>
  </si>
  <si>
    <t xml:space="preserve">(Govt+LB)Schools </t>
  </si>
  <si>
    <t>GA Schools</t>
  </si>
  <si>
    <t>-</t>
  </si>
  <si>
    <t>Govt: Government Schools</t>
  </si>
  <si>
    <t>LB: Local Body Schools</t>
  </si>
  <si>
    <t>GA: Govt Aided Schools</t>
  </si>
  <si>
    <t xml:space="preserve"> </t>
  </si>
  <si>
    <t>Date:_________</t>
  </si>
  <si>
    <t xml:space="preserve">                          Government/UT Administration of ________</t>
  </si>
  <si>
    <t>(Only in MS-Excel Format)</t>
  </si>
  <si>
    <t xml:space="preserve">No. of children </t>
  </si>
  <si>
    <t>Total no. of meals served</t>
  </si>
  <si>
    <t>Total</t>
  </si>
  <si>
    <t>[Qnty in MTs]</t>
  </si>
  <si>
    <t>Rice</t>
  </si>
  <si>
    <t>Date:</t>
  </si>
  <si>
    <t>[Rs. in lakh]</t>
  </si>
  <si>
    <t>Sl. No.</t>
  </si>
  <si>
    <t>Primary</t>
  </si>
  <si>
    <t>Upper Primary</t>
  </si>
  <si>
    <r>
      <t xml:space="preserve">State/UT: </t>
    </r>
    <r>
      <rPr>
        <b/>
        <u val="single"/>
        <sz val="10"/>
        <rFont val="Arial"/>
        <family val="2"/>
      </rPr>
      <t>____________________</t>
    </r>
  </si>
  <si>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</si>
  <si>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</si>
  <si>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</si>
  <si>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</si>
  <si>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</si>
  <si>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</si>
  <si>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</si>
  <si>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</si>
  <si>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</si>
  <si>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</si>
  <si>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</si>
  <si>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</si>
  <si>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</si>
  <si>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</si>
  <si>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</si>
  <si>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</si>
  <si>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</si>
  <si>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</si>
  <si>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</si>
  <si>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</si>
  <si>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</si>
  <si>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</si>
  <si>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</si>
  <si>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</si>
  <si>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</si>
  <si>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</si>
  <si>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</si>
  <si>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</si>
  <si>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</si>
  <si>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</si>
  <si>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</si>
  <si>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</si>
  <si>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</si>
  <si>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</si>
  <si>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</si>
  <si>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</si>
  <si>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</si>
  <si>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</si>
  <si>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</si>
  <si>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</si>
  <si>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</si>
  <si>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</si>
  <si>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</si>
  <si>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</si>
  <si>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</si>
  <si>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</si>
  <si>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</si>
  <si>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</si>
  <si>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</si>
  <si>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</si>
  <si>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</si>
  <si>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</si>
  <si>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</si>
  <si>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</si>
  <si>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</si>
  <si>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</si>
  <si>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</si>
  <si>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Anticipated No. of working days</t>
  </si>
  <si>
    <t>Requirement of Foodgrains (in MTs)</t>
  </si>
  <si>
    <t>Table: AT-17</t>
  </si>
  <si>
    <t>Table: AT-3A</t>
  </si>
  <si>
    <t>Table: AT-3B</t>
  </si>
  <si>
    <t xml:space="preserve">Total </t>
  </si>
  <si>
    <t xml:space="preserve">                                                                                                                                                                               Government/UT Administration of ________</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</si>
  <si>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</si>
  <si>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</si>
  <si>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</si>
  <si>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</si>
  <si>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</si>
  <si>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</si>
  <si>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</si>
  <si>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</si>
  <si>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</si>
  <si>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</si>
  <si>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</si>
  <si>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</si>
  <si>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</si>
  <si>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</si>
  <si>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</si>
  <si>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</si>
  <si>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</si>
  <si>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SI.No</t>
  </si>
  <si>
    <t>Component</t>
  </si>
  <si>
    <t>No. of Meals served</t>
  </si>
  <si>
    <t>Centre</t>
  </si>
  <si>
    <t>Total (col.8+11-14)</t>
  </si>
  <si>
    <t>Central assistance received</t>
  </si>
  <si>
    <t xml:space="preserve">*Norms are only for guidance. Actual number will be determined on the basis of ground reality. </t>
  </si>
  <si>
    <t>Total            (col 3+4+5+6)</t>
  </si>
  <si>
    <t>Total       (col.8+9+10+11)</t>
  </si>
  <si>
    <t>Total       (col.13+14+15+16)</t>
  </si>
  <si>
    <t>SHG</t>
  </si>
  <si>
    <t>NGO</t>
  </si>
  <si>
    <t>PRI - Panchayati Raj Institution</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</si>
  <si>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</si>
  <si>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</si>
  <si>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</si>
  <si>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</si>
  <si>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</si>
  <si>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</si>
  <si>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</si>
  <si>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</si>
  <si>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</si>
  <si>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</si>
  <si>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</si>
  <si>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</si>
  <si>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</si>
  <si>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</si>
  <si>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</si>
  <si>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t xml:space="preserve">Unit Cost </t>
  </si>
  <si>
    <t>(Rs. In lakhs)</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</si>
  <si>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</si>
  <si>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</si>
  <si>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</si>
  <si>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</si>
  <si>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</si>
  <si>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</si>
  <si>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</si>
  <si>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</si>
  <si>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</si>
  <si>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</si>
  <si>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</si>
  <si>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</si>
  <si>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</si>
  <si>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</si>
  <si>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2nd Instalment</t>
  </si>
  <si>
    <t>Budget Provision</t>
  </si>
  <si>
    <t xml:space="preserve">Expenditure </t>
  </si>
  <si>
    <t xml:space="preserve"> Holidays</t>
  </si>
  <si>
    <t>Holidays</t>
  </si>
  <si>
    <t>No. of Schools not having Kitchen Shed</t>
  </si>
  <si>
    <t>Fund required</t>
  </si>
  <si>
    <t>Kitchen-cum-Store proposed this year</t>
  </si>
  <si>
    <t>Total fund required : (Col. 6+10+14+18)</t>
  </si>
  <si>
    <t>State / UT:</t>
  </si>
  <si>
    <t>State/UT :</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</si>
  <si>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</si>
  <si>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</si>
  <si>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</si>
  <si>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</si>
  <si>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</si>
  <si>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</si>
  <si>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</si>
  <si>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</si>
  <si>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</si>
  <si>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Any other item</t>
  </si>
  <si>
    <t>Central</t>
  </si>
  <si>
    <t>Proposed</t>
  </si>
  <si>
    <t>For Central Share</t>
  </si>
  <si>
    <t>For State Share</t>
  </si>
  <si>
    <t>Central Share</t>
  </si>
  <si>
    <t>Status of Releasing of Funds by the State / UT</t>
  </si>
  <si>
    <t>Date on which Block / Gram Panchyat / School / Cooking Agency received funds</t>
  </si>
  <si>
    <t>Directorate / Authority</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</si>
  <si>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</si>
  <si>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</si>
  <si>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</si>
  <si>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</si>
  <si>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</si>
  <si>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</si>
  <si>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</si>
  <si>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</si>
  <si>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</si>
  <si>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</si>
  <si>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</si>
  <si>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</si>
  <si>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</si>
  <si>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</si>
  <si>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</si>
  <si>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Trust</t>
  </si>
  <si>
    <t>PRI / GP/ Urban Local Body</t>
  </si>
  <si>
    <t>GP - Gram Panchayat</t>
  </si>
  <si>
    <t>No. of children covered</t>
  </si>
  <si>
    <t>Kitchen-cum-store</t>
  </si>
  <si>
    <t>No. of meals to be served  (Col. 4 x Col. 5)</t>
  </si>
  <si>
    <t>Name of Distict</t>
  </si>
  <si>
    <t>State Share</t>
  </si>
  <si>
    <t>Table: AT-8A</t>
  </si>
  <si>
    <t>Total       (col. 8+9+  10+11)</t>
  </si>
  <si>
    <t>Total            (col 3+4 +5+6)</t>
  </si>
  <si>
    <t>Table: AT-6B</t>
  </si>
  <si>
    <t>STATE/UT: _________________</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</si>
  <si>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</si>
  <si>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</si>
  <si>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</si>
  <si>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</si>
  <si>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</si>
  <si>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</si>
  <si>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</si>
  <si>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</si>
  <si>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 xml:space="preserve">No. of schools </t>
  </si>
  <si>
    <t>Name of  District</t>
  </si>
  <si>
    <t>S.no</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</si>
  <si>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</si>
  <si>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</si>
  <si>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</si>
  <si>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</si>
  <si>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</si>
  <si>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</si>
  <si>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</si>
  <si>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</si>
  <si>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</si>
  <si>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</si>
  <si>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</si>
  <si>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</si>
  <si>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</si>
  <si>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</si>
  <si>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Recurring Assistance</t>
  </si>
  <si>
    <t>Non-Recurring Assistance</t>
  </si>
  <si>
    <t>Payment of Pending Bills of previous year</t>
  </si>
  <si>
    <t xml:space="preserve">Amount  </t>
  </si>
  <si>
    <t>Constructed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</si>
  <si>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</si>
  <si>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</si>
  <si>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</si>
  <si>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</si>
  <si>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</si>
  <si>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</si>
  <si>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</si>
  <si>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</si>
  <si>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</si>
  <si>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</si>
  <si>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</si>
  <si>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</si>
  <si>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</si>
  <si>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</si>
  <si>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</si>
  <si>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</si>
  <si>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 xml:space="preserve">State / UT: </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</si>
  <si>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</si>
  <si>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</si>
  <si>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</si>
  <si>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</si>
  <si>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</si>
  <si>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</si>
  <si>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</si>
  <si>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</si>
  <si>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</si>
  <si>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</si>
  <si>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</si>
  <si>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</si>
  <si>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</si>
  <si>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</si>
  <si>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</si>
  <si>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</si>
  <si>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</si>
  <si>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</si>
  <si>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May</t>
  </si>
  <si>
    <t>Jun</t>
  </si>
  <si>
    <t>Jul</t>
  </si>
  <si>
    <t>Aug</t>
  </si>
  <si>
    <t>Sep</t>
  </si>
  <si>
    <t>Oct</t>
  </si>
  <si>
    <t>Nov</t>
  </si>
  <si>
    <t xml:space="preserve">                                                                                                                                                                              </t>
  </si>
  <si>
    <t xml:space="preserve">Sl.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</si>
  <si>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</si>
  <si>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</si>
  <si>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</si>
  <si>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</si>
  <si>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</si>
  <si>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</si>
  <si>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</si>
  <si>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</si>
  <si>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</si>
  <si>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</si>
  <si>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</si>
  <si>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</si>
  <si>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</si>
  <si>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</si>
  <si>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</si>
  <si>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</si>
  <si>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</si>
  <si>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</si>
  <si>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</si>
  <si>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</si>
  <si>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</si>
  <si>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</si>
  <si>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</si>
  <si>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</si>
  <si>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</si>
  <si>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</si>
  <si>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</si>
  <si>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</si>
  <si>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</si>
  <si>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</si>
  <si>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</si>
  <si>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</si>
  <si>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</si>
  <si>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</si>
  <si>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</si>
  <si>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</si>
  <si>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</si>
  <si>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</si>
  <si>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</si>
  <si>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</si>
  <si>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</si>
  <si>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</si>
  <si>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</si>
  <si>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</si>
  <si>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</si>
  <si>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</si>
  <si>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</si>
  <si>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</si>
  <si>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</si>
  <si>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</si>
  <si>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</si>
  <si>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</si>
  <si>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</si>
  <si>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</si>
  <si>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</si>
  <si>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</si>
  <si>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</si>
  <si>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</si>
  <si>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</si>
  <si>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</si>
  <si>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</si>
  <si>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</si>
  <si>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</si>
  <si>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</si>
  <si>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</si>
  <si>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</si>
  <si>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2014-15</t>
  </si>
  <si>
    <t>Free of cost</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</si>
  <si>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</si>
  <si>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</si>
  <si>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</si>
  <si>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</si>
  <si>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</si>
  <si>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</si>
  <si>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</si>
  <si>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</si>
  <si>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</si>
  <si>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includes unspent balance at State, District, Block and school level (including NGOs/Private Agencies).</t>
  </si>
  <si>
    <t>* Including Drought also, if applicable</t>
  </si>
  <si>
    <t xml:space="preserve">Closing Balance**                  (col.4+5-6)                         </t>
  </si>
  <si>
    <t xml:space="preserve">Closing Balance** (col.9+10-11)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</si>
  <si>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</si>
  <si>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</si>
  <si>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</si>
  <si>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</si>
  <si>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</si>
  <si>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</si>
  <si>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</si>
  <si>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</si>
  <si>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</si>
  <si>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</si>
  <si>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</si>
  <si>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</si>
  <si>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</si>
  <si>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</si>
  <si>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</si>
  <si>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</si>
  <si>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</si>
  <si>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</si>
  <si>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</si>
  <si>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</si>
  <si>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</si>
  <si>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</si>
  <si>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</si>
  <si>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Level</t>
  </si>
  <si>
    <t>District/ Block</t>
  </si>
  <si>
    <t>School</t>
  </si>
  <si>
    <t>Tools</t>
  </si>
  <si>
    <t>Audio Video</t>
  </si>
  <si>
    <t>Print</t>
  </si>
  <si>
    <t>Traditional (Nukkad Natak, Folk Songs, Rallies, Others)</t>
  </si>
  <si>
    <t>Expendituer Incurred (in Rs)</t>
  </si>
  <si>
    <t>`</t>
  </si>
  <si>
    <t>No. of schools having hand washing facilities</t>
  </si>
  <si>
    <t>Tap</t>
  </si>
  <si>
    <t>Hand pump</t>
  </si>
  <si>
    <t>Pond/ well/ Stream</t>
  </si>
  <si>
    <t>Teacher</t>
  </si>
  <si>
    <t>Community</t>
  </si>
  <si>
    <t>CCH</t>
  </si>
  <si>
    <t>2. a.</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</si>
  <si>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</si>
  <si>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</si>
  <si>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</si>
  <si>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</si>
  <si>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</si>
  <si>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</si>
  <si>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</si>
  <si>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</si>
  <si>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</si>
  <si>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</si>
  <si>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</si>
  <si>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</si>
  <si>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</si>
  <si>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</si>
  <si>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</si>
  <si>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</si>
  <si>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</si>
  <si>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</si>
  <si>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</si>
  <si>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1. A - Honorarium to Cook cum helpers (per month):</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</si>
  <si>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</si>
  <si>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</si>
  <si>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</si>
  <si>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</si>
  <si>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</si>
  <si>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</si>
  <si>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STATE/UT : _________________</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</si>
  <si>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</si>
  <si>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</si>
  <si>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</si>
  <si>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</si>
  <si>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</si>
  <si>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</si>
  <si>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</si>
  <si>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</si>
  <si>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</si>
  <si>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</si>
  <si>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</si>
  <si>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</si>
  <si>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</si>
  <si>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</si>
  <si>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</si>
  <si>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</si>
  <si>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</si>
  <si>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</si>
  <si>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</si>
  <si>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</si>
  <si>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</si>
  <si>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Gen. Col. 3-Col.15</t>
  </si>
  <si>
    <t>SC.  Col. 4-Col.16</t>
  </si>
  <si>
    <t>ST.  Col. 5-Col.17</t>
  </si>
  <si>
    <t>Total Col. 19+Col.20+Col.21</t>
  </si>
  <si>
    <t>(Rs. In  Lakh)</t>
  </si>
  <si>
    <t>Total sanctioned</t>
  </si>
  <si>
    <t>Additional Food Items (per child)</t>
  </si>
  <si>
    <t>Contractual/Part time worker</t>
  </si>
  <si>
    <t>Full meal in lieu of MDM</t>
  </si>
  <si>
    <t>Children benefitted</t>
  </si>
  <si>
    <t>Meals served</t>
  </si>
  <si>
    <t>Name of the items</t>
  </si>
  <si>
    <t>In kind</t>
  </si>
  <si>
    <t>In any other form</t>
  </si>
  <si>
    <t>Additional Food Item</t>
  </si>
  <si>
    <t>Value
(In Rs)</t>
  </si>
  <si>
    <t xml:space="preserve">No. of schools received contribution </t>
  </si>
  <si>
    <t>2016-17</t>
  </si>
  <si>
    <t xml:space="preserve">No. of CCHs engaged  </t>
  </si>
  <si>
    <t xml:space="preserve">No. of CCHs engaged </t>
  </si>
  <si>
    <t xml:space="preserve">Procured (C) </t>
  </si>
  <si>
    <t>Table: AT-12 A</t>
  </si>
  <si>
    <t>Anticipated No. of working days for NCLP schools</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</si>
  <si>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</si>
  <si>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</si>
  <si>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</si>
  <si>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</si>
  <si>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</si>
  <si>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</si>
  <si>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</si>
  <si>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Foodgrains (Wheat/Rice/Coarse grain) </t>
  </si>
  <si>
    <t xml:space="preserve">Table: AT-12 A : Sanction and Utilisation of Central assistance towards replacement of Kitchen Devices  </t>
  </si>
  <si>
    <t xml:space="preserve">Proposed number of children  </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</si>
  <si>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</si>
  <si>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</si>
  <si>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</si>
  <si>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</si>
  <si>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</si>
  <si>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</si>
  <si>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</si>
  <si>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</si>
  <si>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</si>
  <si>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</si>
  <si>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Name of the Accredited / Recognised lab engaged for testing </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</si>
  <si>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</si>
  <si>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</si>
  <si>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</si>
  <si>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</si>
  <si>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</si>
  <si>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</si>
  <si>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</si>
  <si>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</si>
  <si>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</si>
  <si>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</si>
  <si>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</si>
  <si>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2017-18</t>
  </si>
  <si>
    <t>2015-16</t>
  </si>
  <si>
    <t>Constructed through convergence</t>
  </si>
  <si>
    <t>Procured through convergence</t>
  </si>
  <si>
    <t>Table AT- 13: Details of mode of cooking</t>
  </si>
  <si>
    <t>Table AT-13</t>
  </si>
  <si>
    <t>Table AT -14 : Quality, Safety and Hygiene</t>
  </si>
  <si>
    <t>Table: AT- 14</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</si>
  <si>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</si>
  <si>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</si>
  <si>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</si>
  <si>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</si>
  <si>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</si>
  <si>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</si>
  <si>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 AT - 21</t>
  </si>
  <si>
    <t>Table AT -22 :Information on NGOs covering more than 20000 children, if any</t>
  </si>
  <si>
    <t>Table: AT- 22</t>
  </si>
  <si>
    <t>Table-AT- 23</t>
  </si>
  <si>
    <t>Table AT - 24 : Details of discrimination of any kind in MDMS</t>
  </si>
  <si>
    <t>Table - AT - 24</t>
  </si>
  <si>
    <t>Table AT- 25: Details of Grievance Redressal cell</t>
  </si>
  <si>
    <t>Table: AT- 25</t>
  </si>
  <si>
    <t>Table: AT-26</t>
  </si>
  <si>
    <t>Table: AT-26 A</t>
  </si>
  <si>
    <t>Table: AT-27</t>
  </si>
  <si>
    <t>Table: AT-27 A</t>
  </si>
  <si>
    <t>Table: AT-27 B</t>
  </si>
  <si>
    <t>Table: AT-28</t>
  </si>
  <si>
    <t xml:space="preserve">Table: AT-28 A </t>
  </si>
  <si>
    <t>Table: AT-29</t>
  </si>
  <si>
    <t>Table: AT-30</t>
  </si>
  <si>
    <t>Table: AT-2A</t>
  </si>
  <si>
    <t>No. of schools having parents roaster</t>
  </si>
  <si>
    <t>No. of schools having tasting register</t>
  </si>
  <si>
    <t xml:space="preserve">Table: AT-20 : Information on Cooking Agencies </t>
  </si>
  <si>
    <t xml:space="preserve">Table: AT-20 </t>
  </si>
  <si>
    <t>No. of Inst. For which daily data transferred to central server</t>
  </si>
  <si>
    <t>Table-AT- 23 A</t>
  </si>
  <si>
    <t>11 = 5+6+9+10</t>
  </si>
  <si>
    <t>Table AT -10 C :Details of IEC Activities</t>
  </si>
  <si>
    <t>Table - AT - 10 C</t>
  </si>
  <si>
    <t>Table: AT 10 D - Manpower dedicated for MDMS</t>
  </si>
  <si>
    <t>Table-AT- 10D</t>
  </si>
  <si>
    <t>Table: AT-31</t>
  </si>
  <si>
    <t>Contents</t>
  </si>
  <si>
    <t>Table No.</t>
  </si>
  <si>
    <t>Particulars</t>
  </si>
  <si>
    <t>AT- 1</t>
  </si>
  <si>
    <t>AT - 2</t>
  </si>
  <si>
    <t>AT - 2 A</t>
  </si>
  <si>
    <t>AT - 3</t>
  </si>
  <si>
    <t>AT- 3 A</t>
  </si>
  <si>
    <t>AT- 3 B</t>
  </si>
  <si>
    <t>AT-3 C</t>
  </si>
  <si>
    <t>AT - 4</t>
  </si>
  <si>
    <t>AT - 4 A</t>
  </si>
  <si>
    <t>AT - 5</t>
  </si>
  <si>
    <t>AT - 5 A</t>
  </si>
  <si>
    <t>AT - 5 B</t>
  </si>
  <si>
    <t>AT - 5 C</t>
  </si>
  <si>
    <t>AT - 5 D</t>
  </si>
  <si>
    <t>AT - 6</t>
  </si>
  <si>
    <t>AT - 6 A</t>
  </si>
  <si>
    <t>AT - 6 B</t>
  </si>
  <si>
    <t>AT - 6 C</t>
  </si>
  <si>
    <t>AT - 7</t>
  </si>
  <si>
    <t>AT - 7 A</t>
  </si>
  <si>
    <t>AT - 8</t>
  </si>
  <si>
    <t>AT - 8 A</t>
  </si>
  <si>
    <t>AT - 9</t>
  </si>
  <si>
    <t>AT - 10</t>
  </si>
  <si>
    <t>AT - 10 A</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</si>
  <si>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</si>
  <si>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</si>
  <si>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</si>
  <si>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</si>
  <si>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</si>
  <si>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</si>
  <si>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</si>
  <si>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</si>
  <si>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</si>
  <si>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</si>
  <si>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</si>
  <si>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</si>
  <si>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</si>
  <si>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</si>
  <si>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</si>
  <si>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</si>
  <si>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</si>
  <si>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</si>
  <si>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</si>
  <si>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</si>
  <si>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</si>
  <si>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</si>
  <si>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</si>
  <si>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</si>
  <si>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</si>
  <si>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</si>
  <si>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</si>
  <si>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</si>
  <si>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</si>
  <si>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</si>
  <si>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</si>
  <si>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</si>
  <si>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</si>
  <si>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</si>
  <si>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</si>
  <si>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AT - 23 A</t>
  </si>
  <si>
    <t>AT - 24</t>
  </si>
  <si>
    <t>Details of discrimination of any kind in MDMS</t>
  </si>
  <si>
    <t>AT - 25</t>
  </si>
  <si>
    <t>Details of Grievance Redressal cell</t>
  </si>
  <si>
    <t>AT - 26</t>
  </si>
  <si>
    <t>AT - 26 A</t>
  </si>
  <si>
    <t>AT - 27</t>
  </si>
  <si>
    <t>AT - 27 A</t>
  </si>
  <si>
    <t>AT - 27 B</t>
  </si>
  <si>
    <t>AT - 27 C</t>
  </si>
  <si>
    <t>AT - 27 D</t>
  </si>
  <si>
    <t>AT - 28</t>
  </si>
  <si>
    <t>AT - 28 A</t>
  </si>
  <si>
    <t>AT - 29</t>
  </si>
  <si>
    <t>AT - 30</t>
  </si>
  <si>
    <t>AT - 31</t>
  </si>
  <si>
    <t xml:space="preserve">Mid Day Meal Scheme </t>
  </si>
  <si>
    <t xml:space="preserve">Average number of children availed MDM </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</si>
  <si>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</si>
  <si>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</si>
  <si>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</si>
  <si>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</si>
  <si>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</si>
  <si>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</si>
  <si>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</si>
  <si>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</si>
  <si>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</si>
  <si>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</si>
  <si>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</si>
  <si>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</si>
  <si>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</si>
  <si>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Amount paid to children (in Rs)</t>
  </si>
  <si>
    <t>Foodgrains provided to children (in MT)</t>
  </si>
  <si>
    <t>Covered through centralised kitchen</t>
  </si>
  <si>
    <t>Requirement of Pulses (in MTs)</t>
  </si>
  <si>
    <t>Pulse 1 (name)</t>
  </si>
  <si>
    <t>Pulse 2 (name)</t>
  </si>
  <si>
    <t>Pulse 3 (name)</t>
  </si>
  <si>
    <t>Pulse 4 (name)</t>
  </si>
  <si>
    <t>Pulse 5 (name)</t>
  </si>
  <si>
    <t>Table: AT-27C</t>
  </si>
  <si>
    <t>Maximum number of institutions for which daily data transferred during the month</t>
  </si>
  <si>
    <t xml:space="preserve">Closing Balance*                 (col.4+5-6)                         </t>
  </si>
  <si>
    <t xml:space="preserve">Closing Balance*  (col.9+10-11)                         </t>
  </si>
  <si>
    <t>*: includes unspent balance at State, District, Block and school level (including NGOs/Private Agencies).</t>
  </si>
  <si>
    <t xml:space="preserve">Closing Balance*                  (col.4+5-6)                         </t>
  </si>
  <si>
    <t xml:space="preserve">Closing Balance* (col.9+10-11)                         </t>
  </si>
  <si>
    <t>* State</t>
  </si>
  <si>
    <t>*State</t>
  </si>
  <si>
    <t xml:space="preserve">*State (col.7+10-13) </t>
  </si>
  <si>
    <t>*state share includes funds as well as monetary value of the commodities supplied by the State/UT</t>
  </si>
  <si>
    <t>* state share includes funds as well as monetary value of the commodities supplied by the State/UT</t>
  </si>
  <si>
    <t>Table - AT - 10 B</t>
  </si>
  <si>
    <t>Table: AT-27 D</t>
  </si>
  <si>
    <t>Total No. of Cook-cum-helpers required in drought affected areas, if any</t>
  </si>
  <si>
    <t>Table: AT- 32</t>
  </si>
  <si>
    <t>District :</t>
  </si>
  <si>
    <t>Foodgrains</t>
  </si>
  <si>
    <t xml:space="preserve">Hon. to cook-cum-helpers </t>
  </si>
  <si>
    <t>Allocation</t>
  </si>
  <si>
    <t>Utilisation</t>
  </si>
  <si>
    <t>Allocation (Centre +State)</t>
  </si>
  <si>
    <t>Utilisation (Centre +State)</t>
  </si>
  <si>
    <t>Table: AT-32A</t>
  </si>
  <si>
    <t>Information on Kitchen Garden</t>
  </si>
  <si>
    <t xml:space="preserve">AT - 10 E </t>
  </si>
  <si>
    <t>AT - 4 B</t>
  </si>
  <si>
    <t>Information on Aadhaar Enrolment</t>
  </si>
  <si>
    <t>AT - 32</t>
  </si>
  <si>
    <t>AT - 32 A</t>
  </si>
  <si>
    <t>Coarse Grains</t>
  </si>
  <si>
    <t>2018-19</t>
  </si>
  <si>
    <t>Number of School Working Days (Primary,Classes I-V) for 2019-20</t>
  </si>
  <si>
    <t>Number of School Working Days (Upper Primary,Classes VI-VIII) for 2019-20</t>
  </si>
  <si>
    <t>Proposal for coverage of children and working days  for 2019-20  (Primary Classes, I-V)</t>
  </si>
  <si>
    <t>Proposal for coverage of children and working days  for 2019-20  (Upper Primary,Classes VI-VIII)</t>
  </si>
  <si>
    <t>Proposal for coverage of children for NCLP Schools during 2019-20</t>
  </si>
  <si>
    <t>Proposal for coverage of children and working days  for Primary (Classes I-V) in Drought affected areas  during 2019-20</t>
  </si>
  <si>
    <t>Proposal for coverage of children and working days  for  Upper Primary (Classes VI-VIII)in Drought affected areas  during 2019-20</t>
  </si>
  <si>
    <t>Requirement of kitchen-cum-stores in the Primary and Upper Primary schools for the year 2019-20</t>
  </si>
  <si>
    <t>Requirement of kitchen cum stores as per Plinth Area Norm in the Primary and Upper Primary schools for the year 2019-20</t>
  </si>
  <si>
    <t>Requirement of Cook cum Helpers for 2019-20</t>
  </si>
  <si>
    <t>Budget Provision for the Year 2019-20</t>
  </si>
  <si>
    <t>Annual Work Plan and Budget 2019-20</t>
  </si>
  <si>
    <t>2019-20</t>
  </si>
  <si>
    <t>No. of institutions where setting up of kitchen garden is proposed during 2019-20</t>
  </si>
  <si>
    <t>Annual Work Plan and Budget  2019-20</t>
  </si>
  <si>
    <t>Annual Work Plan &amp; Budget 2019-20</t>
  </si>
  <si>
    <t>Proposals for 2019-20</t>
  </si>
  <si>
    <t>Table: AT-26 : Number of School Working Days (Primary,Classes I-V) for 2019-20</t>
  </si>
  <si>
    <t>Table: AT-26A : Number of School Working Days (Upper Primary,Classes VI-VIII) for 2019-20</t>
  </si>
  <si>
    <t>Table: AT-27: Proposal for coverage of children and working days  for 2019-20 (Primary Classes, I-V)</t>
  </si>
  <si>
    <t>Table: AT-27 A: Proposal for coverage of children and working days  for 2019-20 (Upper Primary,Classes VI-VIII)</t>
  </si>
  <si>
    <t>Table: AT-27 B: Proposal for coverage of children for NCLP Schools during 2019-20</t>
  </si>
  <si>
    <t>Table: AT-27C : Proposal for coverage of children and working days  for Primary (Classes I-V) in Drought affected areas  during 2019-20</t>
  </si>
  <si>
    <t>Table: AT-27 D : Proposal for coverage of children and working days  for Upper Primary (Classes VI-VIII) in Drought affected areas  during 2019-20</t>
  </si>
  <si>
    <t>Table: AT-28 A: Requirement of kitchen cum stores as per Plinth Area Norm in the Primary and Upper Primary schools for the year 2019-20</t>
  </si>
  <si>
    <t>Table: AT-31 : Budget Provision for the Year 2019-20</t>
  </si>
  <si>
    <t>GENERAL INFORMATION for 2018-19</t>
  </si>
  <si>
    <t>Details of  Provisions  in the State Budget 2018-19</t>
  </si>
  <si>
    <t>No. of Institutions in the State vis a vis Institutions serving MDM during 2018-19</t>
  </si>
  <si>
    <t>No. of Institutions covered  (Primary, Classes I-V)  during 2018-19</t>
  </si>
  <si>
    <t>No. of Institutions covered (Upper Primary with Primary, Classes I-VIII) during 2018-19</t>
  </si>
  <si>
    <t>No. of Institutions covered (Upper Primary without Primary, Classes VI-VIII) during 2018-19</t>
  </si>
  <si>
    <t>Enrolment vis-à-vis availed for MDM  (Primary,Classes I- V) during 2018-19</t>
  </si>
  <si>
    <t>PAB-MDM Approval vs. PERFORMANCE (Primary, Classes I - V) during 2018-19</t>
  </si>
  <si>
    <t>PAB-MDM Approval vs. PERFORMANCE (Upper Primary, Classes VI to VIII) during 2018-19</t>
  </si>
  <si>
    <t>PAB-MDM Approval vs. PERFORMANCE NCLP Schools during 2018-19</t>
  </si>
  <si>
    <t>PAB-MDM Approval vs. PERFORMANCE (Primary, Classes I - V) during 2018-19 - Drought</t>
  </si>
  <si>
    <t>PAB-MDM Approval vs. PERFORMANCE (Upper Primary, Classes VI to VIII) during 2018-19 - Drought</t>
  </si>
  <si>
    <t>Utilisation of foodgrains  (Primary, Classes I-V) during 2018-19</t>
  </si>
  <si>
    <t>Utilisation of foodgrains  (Upper Primary, Classes VI-VIII) during 2018-19</t>
  </si>
  <si>
    <t>PAYMENT OF COST OF FOOD GRAINS TO FCI (Primary and Upper Primary Classes I-VIII) during 2018-19</t>
  </si>
  <si>
    <t>Utilisation of foodgrains (Coarse Grain) during 2018-19</t>
  </si>
  <si>
    <t>Utilisation of Cooking Cost (Primary, Classes I-V) during 2018-19</t>
  </si>
  <si>
    <t>Utilisation of Central Assitance towards Transportation Assistance (Primary &amp; Upper Primary,Classes I-VIII) during 2018-19</t>
  </si>
  <si>
    <t>Utilisation of Central Assistance towards MME  (Primary &amp; Upper Primary,Classes I-VIII) during 2018-19</t>
  </si>
  <si>
    <t>Details of Meetings at district level during 2018-19</t>
  </si>
  <si>
    <t>Coverage under Rashtriya Bal Swasthya Karykram (School Health Programme) - 2018-19</t>
  </si>
  <si>
    <t>Annual and Monthly data entry status in MDM-MIS during 2018-19</t>
  </si>
  <si>
    <t>Implementation of Automated Monitoring System  during 2018-19</t>
  </si>
  <si>
    <t>PAB-MDM Approval vs. PERFORMANCE (Primary Classes I to V) during 2018-19 - Drought</t>
  </si>
  <si>
    <t>Table: AT-1: GENERAL INFORMATION for 2018-19</t>
  </si>
  <si>
    <t>Table: AT-2 :  Details of  Provisions  in the State Budget 2018-19</t>
  </si>
  <si>
    <t>Table AT-3: No. of Institutions in the State vis a vis Institutions serving MDM during 2018-19</t>
  </si>
  <si>
    <t>Table: AT-3A: No. of Institutions covered  (Primary, Classes I-V)  during 2018-19</t>
  </si>
  <si>
    <t>Table: AT-3B: No. of Institutions covered (Upper Primary with Primary, Classes I-VIII) during 2018-19</t>
  </si>
  <si>
    <t>Table: AT-3C: No. of Institutions covered (Upper Primary without Primary, Classes VI-VIII) during 2018-19</t>
  </si>
  <si>
    <t>Table: AT-4: Enrolment vis-à-vis availed for MDM  (Primary,Classes I- V) during 2018-19</t>
  </si>
  <si>
    <t>Table: AT-5:  PAB-MDM Approval vs. PERFORMANCE (Primary, Classes I - V) during 2018-19</t>
  </si>
  <si>
    <t>MDM-PAB Approval for 2018-19</t>
  </si>
  <si>
    <t>Table: AT-5 A:  PAB-MDM Approval vs. PERFORMANCE (Upper Primary, Classes VI to VIII) during 2018-19</t>
  </si>
  <si>
    <t>Table: AT-5 B:  PAB-MDM Approval vs. PERFORMANCE - STC (NCLP Schools) during 2018-19</t>
  </si>
  <si>
    <t>MDM-PAB Approval for2018-19</t>
  </si>
  <si>
    <t>Table: AT-5 C:  PAB-MDM Approval vs. PERFORMANCE (Primary, Classes I - V) during 2018-19 - Drought</t>
  </si>
  <si>
    <t>Table: AT-5 D:  PAB-MDM Approval vs. PERFORMANCE (Upper Primary, Classes VI to VIII) during 2018-19 - Drought</t>
  </si>
  <si>
    <t>Table: AT-6: Utilisation of foodgrains  (Primary, Classes I-V) during 2018-19</t>
  </si>
  <si>
    <t>Gross Allocation for the  FY 2018-19</t>
  </si>
  <si>
    <t>Table: AT-6A: Utilisation of foodgrains  (Upper Primary, Classes VI-VIII) during 2018-19</t>
  </si>
  <si>
    <t>Allocation for cost of foodgrains for 2018-19</t>
  </si>
  <si>
    <t>Table: AT-6C: Utilisation of foodgrains (Coarse Grain) during 2018-19</t>
  </si>
  <si>
    <t xml:space="preserve">Allocation for 2018-19                                </t>
  </si>
  <si>
    <t>Allocation for 2018-19</t>
  </si>
  <si>
    <t>Allocation for FY 2018-19</t>
  </si>
  <si>
    <t>Table: AT-9 : Utilisation of Central Assitance towards Transportation Assistance (Primary &amp; Upper Primary,Classes I-VIII) during 2018-19</t>
  </si>
  <si>
    <t>Table: AT-10 :  Utilisation of Central Assistance towards MME  (Primary &amp; Upper Primary,Classes I-VIII) during 2018-19</t>
  </si>
  <si>
    <t>Allocation for  2018-19</t>
  </si>
  <si>
    <t>Table: AT-10 A : Details of Meetings at district level during 2018-19</t>
  </si>
  <si>
    <t xml:space="preserve">Table AT - 10 B : Details of Social Audit during 2018-19 </t>
  </si>
  <si>
    <t>*Total sanctioned during 2006-07  to 2018-19</t>
  </si>
  <si>
    <t>*Total sanction during 2006-07 to 2018-19</t>
  </si>
  <si>
    <t>*Total Sanction during 2012-13 to 2018-19</t>
  </si>
  <si>
    <t>Table: AT-17 : Coverage under Rashtriya Bal Swasthya Karykram (School Health Programme) - 2018-19</t>
  </si>
  <si>
    <t>Table AT - 23 Annual and Monthly data entry status in MDM-MIS during 2018-19</t>
  </si>
  <si>
    <t>Table AT - 23 A- Implementation of Automated Monitoring System  during 2018-19</t>
  </si>
  <si>
    <t>Kitchen-cum-store sanctioned during 2006-07 to 2018-19</t>
  </si>
  <si>
    <t>Engaged in 2018-19</t>
  </si>
  <si>
    <t>Table: AT-32:  PAB-MDM Approval vs. PERFORMANCE (Primary Classes I to V) during 2018-19 - Drought</t>
  </si>
  <si>
    <t>Table: AT-32 A:  PAB-MDM Approval vs. PERFORMANCE (Upper Primary, Classes VI to VIII) during 2018-19 - Drought</t>
  </si>
  <si>
    <t>(For the Period 01.04.18 to 31.03.19)</t>
  </si>
  <si>
    <t>During 01.04.18 to 31.03.19</t>
  </si>
  <si>
    <t xml:space="preserve">No. of working days (During 01.04.18 to 31.03.19)                  </t>
  </si>
  <si>
    <t>During 01.04.18 to 31.03.2019</t>
  </si>
  <si>
    <t>(For the Period 01.4.18 to 31.03.19)</t>
  </si>
  <si>
    <t>(As on 31st March, 2019)</t>
  </si>
  <si>
    <t>As on 31st March, 2019</t>
  </si>
  <si>
    <t>Budget Released till 31.03.2019</t>
  </si>
  <si>
    <t>Enrolment (As on 30.09.2018)</t>
  </si>
  <si>
    <t>TotalEnrolment (As on 30.09.2018)</t>
  </si>
  <si>
    <t>Opening Balance as on 01.4.18</t>
  </si>
  <si>
    <t>Opening Balance as on 01.04.18</t>
  </si>
  <si>
    <t xml:space="preserve">Total Unspent Balance as on 31.03.2019   </t>
  </si>
  <si>
    <t xml:space="preserve">Opening Balance as on 01.04.2018                                   </t>
  </si>
  <si>
    <t xml:space="preserve">Total Unspent Balance as on 31.03.2019                                            </t>
  </si>
  <si>
    <t>Opening Balance as on 01.04.2018</t>
  </si>
  <si>
    <t>Unspent Balance as on 31.03.2019</t>
  </si>
  <si>
    <t xml:space="preserve">Unspent Balance as on 31.03.2019  [Col. 4+ Col.5+Col.6 -Col.8]  </t>
  </si>
  <si>
    <t>Unspent balance as on 31.03.2019               [Col: (4+5)-7]</t>
  </si>
  <si>
    <t>Opening balance as on 01.04.18</t>
  </si>
  <si>
    <t>Apr, 2018</t>
  </si>
  <si>
    <t>Dec, 2018</t>
  </si>
  <si>
    <t>Jan, 2019</t>
  </si>
  <si>
    <t>Feb, 2019</t>
  </si>
  <si>
    <t>Mar, 2019</t>
  </si>
  <si>
    <t>April,19</t>
  </si>
  <si>
    <t>May,19</t>
  </si>
  <si>
    <t>June,19</t>
  </si>
  <si>
    <t>July,19</t>
  </si>
  <si>
    <t>August,19</t>
  </si>
  <si>
    <t>September,19</t>
  </si>
  <si>
    <t>October,19</t>
  </si>
  <si>
    <t>November,19</t>
  </si>
  <si>
    <t>December,19</t>
  </si>
  <si>
    <t>January,20</t>
  </si>
  <si>
    <t>February,20</t>
  </si>
  <si>
    <t>March,20</t>
  </si>
  <si>
    <t>January, 20</t>
  </si>
  <si>
    <t>February, 20</t>
  </si>
  <si>
    <t>March, 20</t>
  </si>
  <si>
    <t>k</t>
  </si>
  <si>
    <t>Table: AT-29 : Requirement of Kitchen Devices (new) during 2019-20 in Primary &amp; Upper Primary Schools</t>
  </si>
  <si>
    <t xml:space="preserve">Enrolment range 01-50 </t>
  </si>
  <si>
    <t>No. of schools</t>
  </si>
  <si>
    <t>Central share</t>
  </si>
  <si>
    <t>requirement of funds (Rs in lakh)</t>
  </si>
  <si>
    <t xml:space="preserve">Enrolment range 51-150 </t>
  </si>
  <si>
    <t xml:space="preserve">Enrolment range 151-250 </t>
  </si>
  <si>
    <t xml:space="preserve">Enrolment range 251 &amp; Above </t>
  </si>
  <si>
    <t>Table: AT-29 A : Replacement of Kitchen Devices during 2019-20 in Primary &amp; Upper Primary Schools</t>
  </si>
  <si>
    <t>Table: AT-29A</t>
  </si>
  <si>
    <t>State share</t>
  </si>
  <si>
    <t>Requirement of funds (Rs in lakh)</t>
  </si>
  <si>
    <t>Table: AT-28 B</t>
  </si>
  <si>
    <t>AT - 28 B</t>
  </si>
  <si>
    <t>Replacement of Kitchen Devices during 2019-20 in Primary &amp; Upper Primary Schools</t>
  </si>
  <si>
    <t>Table: AT-6B: PAYMENT OF COST OF FOOD GRAINS TO FCI (Primary and Upper Primary Classes I-VIII) during 2018-19</t>
  </si>
  <si>
    <t>Table AT 21 :Details of engagement and apportionment of honorarium to cook cum helpers (CCH) between schools and centralized kitchen</t>
  </si>
  <si>
    <t>Table: AT 30 :  Requirement of Cook cum Helpers for 2019-20</t>
  </si>
  <si>
    <t>Table: AT-28 B: Repair of kitchen cum stores constructed ten years ago</t>
  </si>
  <si>
    <t>Centre share</t>
  </si>
  <si>
    <t>Repair of kitchen cum stores constructed ten years ago</t>
  </si>
  <si>
    <t>AT- 29 A</t>
  </si>
  <si>
    <t>Requirement of Kitchen Devices (new) during 2019-20 in Primary &amp; Upper Primary Schools</t>
  </si>
  <si>
    <t>Repair of kitchen-cum-stores</t>
  </si>
  <si>
    <t>Releasing of Funds from State to Directorate / Authority / District / Block / School level during 2018-19</t>
  </si>
  <si>
    <t>Table: AT-2A : Releasing of Funds from State to Directorate / Authority / District / Block / School level during 2018-19</t>
  </si>
  <si>
    <t>Table: AT-4A: Enrolment vis-a-vis availed for MDM  (Upper Primary, Classes VI - VIII) during 2018-19</t>
  </si>
  <si>
    <t>Enrolment vis-a-vis availed for MDM  (Upper Primary, Classes VI - VIII) during 2018-19</t>
  </si>
  <si>
    <t>Utilisation of Cooking cost (Upper Primary Classes, VI-VIII) during 2018-19</t>
  </si>
  <si>
    <t>Table: AT-7A: Utilisation of Cooking cost (Upper Primary Classes, VI-VIII) during 2018-19</t>
  </si>
  <si>
    <t>Table: AT-7: Utilisation of Cooking Cost (Primary Classes I-V) during 2018-19</t>
  </si>
  <si>
    <t>Table AT - 8 :Utilisation of funds towards honorarium to Cook-cum-Helpers (Primary classes I-V) during 2018-19</t>
  </si>
  <si>
    <t>Table AT - 8A : Utilisation of funds towards honorarium to Cook-cum-Helpers (Upper Primary classes VI-VIII) during 2018-19</t>
  </si>
  <si>
    <t>Requirement of funds for Transportation Assistance</t>
  </si>
  <si>
    <t>Feb</t>
  </si>
  <si>
    <t>Mar</t>
  </si>
  <si>
    <t>Table: AT-28: Requirement of kitchen-cum-stores in Primary and Upper Primary schools for the year 2019-20</t>
  </si>
  <si>
    <t>No. of Kitchens constructed prior to FY 2008-09</t>
  </si>
  <si>
    <t>No. of Kitchens constructed prior to 2008-09 and require repairs</t>
  </si>
  <si>
    <t>Utilisation of funds towards honorarium to Cook-cum-Helpers (Primary classes I-V) during 2018-19</t>
  </si>
  <si>
    <t>Utilisation of funds towards honorarium to Cook-cum-Helpers (Upper Primary classes VI-VIII) during 2018-19</t>
  </si>
  <si>
    <t>Flexi fund @ 5% for new interventions</t>
  </si>
  <si>
    <t>Mode of data collection (SMS/ IVRS/ Mobile App/ Web Application/ Others)</t>
  </si>
  <si>
    <t>Name of Agency implementing AMS in State/UT</t>
  </si>
  <si>
    <t>Total Funds required (Rs in lakh)</t>
  </si>
  <si>
    <t>Rate  of Transportation Assistance (Per quintal)</t>
  </si>
  <si>
    <t>PDS rate (Rs per Quintal)</t>
  </si>
  <si>
    <t>No. of working days on which MDM served *</t>
  </si>
  <si>
    <t>Average No. of children availed MDM [Col. 8/Col. 9] *</t>
  </si>
  <si>
    <t>*This information will be used for computing Performance Grading Index (PGI) also.</t>
  </si>
  <si>
    <t>No. of children provided with spectacles</t>
  </si>
  <si>
    <t>No. of children identified with refractive errors</t>
  </si>
  <si>
    <t>Name of the Krishi Vigyan Kendra (KVK)</t>
  </si>
  <si>
    <t>Table: AT- 10 F</t>
  </si>
  <si>
    <t>Table AT-10 F: Information on Training of Cook-cum-Helpers</t>
  </si>
  <si>
    <t>Total no.  of Cook-cum-Helpers engaged</t>
  </si>
  <si>
    <t xml:space="preserve">Total no. of Cook-cum-Helpers trained during the year </t>
  </si>
  <si>
    <t>No. of Master Trainers</t>
  </si>
  <si>
    <t>Duration of training</t>
  </si>
  <si>
    <t xml:space="preserve">Modules used in the training </t>
  </si>
  <si>
    <t>Name of Training Agency</t>
  </si>
  <si>
    <t>AT - 10 F</t>
  </si>
  <si>
    <t>Information on Training of Cook-cum-Helpers</t>
  </si>
  <si>
    <t>Action Taken by State Govt. on findings of Social Audit Report</t>
  </si>
  <si>
    <t>As per taste</t>
  </si>
  <si>
    <t>Nil</t>
  </si>
  <si>
    <t>Milk Provision</t>
  </si>
  <si>
    <t>26/04/2018</t>
  </si>
  <si>
    <t>13/09/2018</t>
  </si>
  <si>
    <t>23/01/2019</t>
  </si>
  <si>
    <t>20/06/2018</t>
  </si>
  <si>
    <t>30/11/2018</t>
  </si>
  <si>
    <t>Ambala</t>
  </si>
  <si>
    <t>Bhiwani</t>
  </si>
  <si>
    <t>Faridabad</t>
  </si>
  <si>
    <t>Fatehabad</t>
  </si>
  <si>
    <t>Gurugram</t>
  </si>
  <si>
    <t>Hissar</t>
  </si>
  <si>
    <t>Jhajjar</t>
  </si>
  <si>
    <t>jind</t>
  </si>
  <si>
    <t>Kaithal</t>
  </si>
  <si>
    <t>karnal</t>
  </si>
  <si>
    <t>Kurukshetra</t>
  </si>
  <si>
    <t>Mahendergharh</t>
  </si>
  <si>
    <t>Mewat</t>
  </si>
  <si>
    <t>Palwal</t>
  </si>
  <si>
    <t>Panchkula</t>
  </si>
  <si>
    <t>Panipat</t>
  </si>
  <si>
    <t>Rewari</t>
  </si>
  <si>
    <t>Rohtak</t>
  </si>
  <si>
    <t>sirsa</t>
  </si>
  <si>
    <t>Sonipat</t>
  </si>
  <si>
    <t>Yamunanagar</t>
  </si>
  <si>
    <t>Charkhi Dadri</t>
  </si>
  <si>
    <t>Pulse 1 (Chana Dal)</t>
  </si>
  <si>
    <t>Pulse 2 (Rajma)</t>
  </si>
  <si>
    <t>Pulse 3 (Kale Chana)</t>
  </si>
  <si>
    <t>Pulse 4 (Chana Urad)</t>
  </si>
  <si>
    <t>Pulse 5 (Moong Dal)</t>
  </si>
  <si>
    <t>Pulse 6   (Sabut Moong)</t>
  </si>
  <si>
    <t>nil</t>
  </si>
  <si>
    <t xml:space="preserve">nil </t>
  </si>
  <si>
    <t>Cooks Uniform</t>
  </si>
  <si>
    <t>2 KGBV School</t>
  </si>
  <si>
    <t>Zero enrollment</t>
  </si>
  <si>
    <t>2 KGBV Schools</t>
  </si>
  <si>
    <t>Total allocation</t>
  </si>
  <si>
    <t>enrollment</t>
  </si>
  <si>
    <t>Office Expenses</t>
  </si>
  <si>
    <t>wr</t>
  </si>
  <si>
    <t>rr</t>
  </si>
  <si>
    <t>e-transfer</t>
  </si>
  <si>
    <t xml:space="preserve"> e transfer</t>
  </si>
  <si>
    <t>E-Transfer</t>
  </si>
  <si>
    <t>A/c Payee Cheque</t>
  </si>
  <si>
    <t>Cheque and E-Transfer</t>
  </si>
  <si>
    <t>Cheque/e-transfer</t>
  </si>
  <si>
    <t>E-transfer</t>
  </si>
  <si>
    <t>Cheque</t>
  </si>
  <si>
    <t>e transfer</t>
  </si>
  <si>
    <t>by e transfer</t>
  </si>
  <si>
    <t>e - transfer</t>
  </si>
  <si>
    <t xml:space="preserve"> E- Transfer</t>
  </si>
  <si>
    <t>1 Additional Director MDM</t>
  </si>
  <si>
    <t>2 Assistant Director</t>
  </si>
  <si>
    <t>3 Supdt.MDM</t>
  </si>
  <si>
    <t>4 Assistant</t>
  </si>
  <si>
    <t>5 District Elementary Education Officer</t>
  </si>
  <si>
    <t>6  Block Education Officer</t>
  </si>
  <si>
    <t xml:space="preserve">7 Clerk </t>
  </si>
  <si>
    <t>1 General Manager MDM</t>
  </si>
  <si>
    <t>2 Additional Manager MDM</t>
  </si>
  <si>
    <t>3 Monitoring Officers</t>
  </si>
  <si>
    <t>5 Data Entry Opertor</t>
  </si>
  <si>
    <t>6 Programme Executive</t>
  </si>
  <si>
    <t>7Account Executive</t>
  </si>
  <si>
    <t>07/01/2019 to 18/01/2019</t>
  </si>
  <si>
    <t>Visual Training and Lecture by Master trainers</t>
  </si>
  <si>
    <t>Temple, Gurudwara, Jail etc.Others  (pls specify)</t>
  </si>
  <si>
    <t xml:space="preserve">Disposed off </t>
  </si>
  <si>
    <t>resolved</t>
  </si>
  <si>
    <t>Name of Districts</t>
  </si>
  <si>
    <t>Rallies natak, songs</t>
  </si>
  <si>
    <t>Fair Lab Pvt. Td. Gurugram</t>
  </si>
  <si>
    <t>Peanuts, Ladoo Biscuits</t>
  </si>
  <si>
    <t>Isckon Food Relief  Foundation</t>
  </si>
  <si>
    <t>nukkad natak</t>
  </si>
  <si>
    <t xml:space="preserve">Isckon Food Relief Foundation </t>
  </si>
  <si>
    <t>60KM</t>
  </si>
  <si>
    <t>2Hours</t>
  </si>
  <si>
    <t>Hisar</t>
  </si>
  <si>
    <t>one day training</t>
  </si>
  <si>
    <t>Trainig book and Department CD played on projector</t>
  </si>
  <si>
    <t>Department</t>
  </si>
  <si>
    <t>Biscutis, juice,fruits</t>
  </si>
  <si>
    <t>Ladoo, Biscuits etc.</t>
  </si>
  <si>
    <t>6 days</t>
  </si>
  <si>
    <t>SMC</t>
  </si>
  <si>
    <t>Yes</t>
  </si>
  <si>
    <t>One Day</t>
  </si>
  <si>
    <t>Booklet</t>
  </si>
  <si>
    <t>Master Trainer</t>
  </si>
  <si>
    <t>ITC Lab Panchkula</t>
  </si>
  <si>
    <t>In the report lab authority mentioned only result value. It is not mentioned in report that the sample is meeting norms or below norms.</t>
  </si>
  <si>
    <t>Report of food smaples received from Fare Labs Pvt Ltd Gurugram on dated 24/7/2018 &amp; 27/11/2018 Attached with AWP 2019-20</t>
  </si>
  <si>
    <t>ISKCON FOOD RELIEF FOUNDATION</t>
  </si>
  <si>
    <t>Iskcon food relief foundation</t>
  </si>
  <si>
    <t>Fair labs Food Analysis and Reserch Labortory, Gurgoan</t>
  </si>
  <si>
    <t>ISKCON FOOD RELIFE FOUNDATION</t>
  </si>
  <si>
    <t>ISKCON FOOD RELIEF FOUNDATION PALWAL</t>
  </si>
  <si>
    <t>42 Km.</t>
  </si>
  <si>
    <t>N/A</t>
  </si>
  <si>
    <t xml:space="preserve">N/A </t>
  </si>
  <si>
    <t>Through Master Trainers</t>
  </si>
  <si>
    <t>cake, biscuits, toffes etc</t>
  </si>
  <si>
    <t>08.01.2019 TO 14.01.2019</t>
  </si>
  <si>
    <t>PROJECTOR</t>
  </si>
  <si>
    <t>At District Level</t>
  </si>
  <si>
    <t>07.01.2019 to 18.01.2019</t>
  </si>
  <si>
    <t>Visual training and Lecture by Master trainers</t>
  </si>
  <si>
    <t>Biscuit, Fruits, Laddo</t>
  </si>
  <si>
    <t>One day</t>
  </si>
  <si>
    <t>As per guidelines issued by Department</t>
  </si>
  <si>
    <t>07.01.2019 to 15.01.2019</t>
  </si>
  <si>
    <t>CAKE,TOFFES ETC</t>
  </si>
  <si>
    <t>one day</t>
  </si>
  <si>
    <t>booklet and  cd</t>
  </si>
  <si>
    <t>Lab is not in district and so far from the location</t>
  </si>
  <si>
    <t>Fair Lab Pvt. LTd. Gurugram</t>
  </si>
  <si>
    <t>31/3/2019</t>
  </si>
  <si>
    <t xml:space="preserve">by video on projector and training notes </t>
  </si>
  <si>
    <t>Note:-In above schools Special Training  Centres also included which are in Faridabad and Gurugram( 35 Schools)</t>
  </si>
  <si>
    <t>One school have zero enrollement GPS Dera Chakchkatia</t>
  </si>
  <si>
    <t>Milk</t>
  </si>
  <si>
    <t>cake</t>
  </si>
  <si>
    <t>toffes</t>
  </si>
  <si>
    <t>bnana, pea-nut,gifts</t>
  </si>
  <si>
    <t>200ml</t>
  </si>
  <si>
    <t>Rs 275/-</t>
  </si>
  <si>
    <t>Rs275/-</t>
  </si>
  <si>
    <t>3 days In a Week</t>
  </si>
  <si>
    <t>379(excluding NCLP)</t>
  </si>
  <si>
    <t>572(excluding NCLP)</t>
  </si>
  <si>
    <t>Sept, 2018</t>
  </si>
  <si>
    <t>Final</t>
  </si>
  <si>
    <t>Disposed off</t>
  </si>
  <si>
    <t>Gurgaon</t>
  </si>
  <si>
    <t>April, 2018 / Aug, 2018</t>
  </si>
  <si>
    <t>May, 2018 / Sept, 2018</t>
  </si>
  <si>
    <t>Jind</t>
  </si>
  <si>
    <t>April, 2018 / June, 2018 / July, 2018 / Oct, 2018 / Jan, 2019</t>
  </si>
  <si>
    <t>Karnal</t>
  </si>
  <si>
    <t>April, 2018 / Jan, 2019</t>
  </si>
  <si>
    <t>Final / One pending</t>
  </si>
  <si>
    <t>Disposed off / One pending</t>
  </si>
  <si>
    <t>Under action.</t>
  </si>
  <si>
    <t>April, 2018</t>
  </si>
  <si>
    <t>Oct, 2018 / Nov, 2018</t>
  </si>
  <si>
    <t>May, 2018 / July, 2018</t>
  </si>
  <si>
    <t>Oct, 2018</t>
  </si>
  <si>
    <t>Sirsa</t>
  </si>
  <si>
    <t>April, 2018 /June, 2018 / Aug, 2018</t>
  </si>
  <si>
    <t>Sonepat</t>
  </si>
  <si>
    <t>June, 2018 / Aug, 2018</t>
  </si>
  <si>
    <t>April, 2018 / June, 2018 / Jan, 2019</t>
  </si>
  <si>
    <r>
      <rPr>
        <b/>
        <sz val="12"/>
        <rFont val="Arial"/>
        <family val="2"/>
      </rPr>
      <t>Note</t>
    </r>
    <r>
      <rPr>
        <b/>
        <sz val="10"/>
        <rFont val="Arial"/>
        <family val="2"/>
      </rPr>
      <t xml:space="preserve">: </t>
    </r>
    <r>
      <rPr>
        <sz val="10"/>
        <rFont val="Arial"/>
        <family val="2"/>
      </rPr>
      <t>During the SLSMC meeting which was held under the chairmanship of W/Chief Secretary to Govt. Haryana on dated 19/04/2019 the budget for the mid day meal scheme for the year 2019-20 was proposed as Rs. 41415.00 Lac, but the Govt. of Haryana Finance Department has approved Rs. 37115.00 Lac. Due to this reason the budget for the year 2019-20 has been less approved as Rs. 4300 Lac. Now the enrollment of the children in schools has been prepared on the basis of average enrollment.</t>
    </r>
  </si>
  <si>
    <t>Additional Secretary Elementary Education 
for Additional Chief Secretary to Govt. Haryana
School Education Department, Chandigarh</t>
  </si>
  <si>
    <t>  Toll free number</t>
  </si>
  <si>
    <t>  Dedicated landline number</t>
  </si>
  <si>
    <t>  Call centre</t>
  </si>
  <si>
    <t>  Emails</t>
  </si>
  <si>
    <t>  Press news</t>
  </si>
  <si>
    <t>  Radio/T.V.</t>
  </si>
  <si>
    <t>  SMS</t>
  </si>
  <si>
    <t>  Postal system</t>
  </si>
  <si>
    <t xml:space="preserve">Note:-Meal Served are less than approval beacause now there is only One Aided School (GPS Vaish Primary School Bhiwani) in Haryana </t>
  </si>
  <si>
    <t xml:space="preserve">Note:The children could not consume 100gms wheat and rice in primary schools.  In Haryana State mostly children likes the Wheat recipies and dislike the rice recipies . Due to this reason  the department has increased the wheat based recipies from 6 to 9. </t>
  </si>
  <si>
    <t xml:space="preserve">Note:The children could not consume 150gms wheat and rice in upper primary schools.  In Haryana State mostly children likes the Wheat recipies and dislike the rice recipies . Due to this reason  the department has increased the wheat based recipies from 6 to 9. </t>
  </si>
  <si>
    <t>Note:  Regarding less payment it is state that the bills from FCI were received late and Finance Department Haryana has also release late and less funds.</t>
  </si>
  <si>
    <t>Note:-State Govt. could not release an amount of Rs 4877.27 (In lacs) centre share and State share Rs 3242.85 (In Lacs) to state Authority  against the amount released by the Central Govt. State Govt. release  an amount of Rs 1052.02 (In lacs) centre share and State share Rs 3116.50  (In Lacs) to state Authority in 2nd Installment grant.</t>
  </si>
  <si>
    <t>Note:-State Govt. could not release an amount of Rs 430.15 (In lacs) centre share  to state Authority  against the amount released by the Central Govt. State Govt. release  an amount of Rs 359.75 (In lacs) centre share  to state Authority in 2nd Installmet grant</t>
  </si>
  <si>
    <t>Note:State Govt. could not release an amount of Rs 430.15 (In lacs) centre share  to state Authority  against the amount released by the Central Govt. State Govt. release  an amount of Rs 359.75 (In lacs) centre share  to state Authority in 2nd installment grant</t>
  </si>
  <si>
    <t>In budget provision cooking cost was in old rate i.e 4.13 and 6.18. but rates has been received in the mid of year and received grants of cooking cost  from new rates i.e 4.31 and 6.51</t>
  </si>
  <si>
    <t>Note:-</t>
  </si>
</sst>
</file>

<file path=xl/styles.xml><?xml version="1.0" encoding="utf-8"?>
<styleSheet xmlns="http://schemas.openxmlformats.org/spreadsheetml/2006/main">
  <numFmts count="41">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4009]dd\ mmmm\ yyyy"/>
    <numFmt numFmtId="179" formatCode="0.0000"/>
    <numFmt numFmtId="180" formatCode="0.000"/>
    <numFmt numFmtId="181" formatCode="0.0"/>
    <numFmt numFmtId="182" formatCode="[$-409]dddd\,\ mmmm\ dd\,\ yyyy"/>
    <numFmt numFmtId="183" formatCode="[$-409]h:mm:ss\ AM/PM"/>
    <numFmt numFmtId="184" formatCode="[$-409]d\-mmm\-yy;@"/>
    <numFmt numFmtId="185" formatCode="0.00000"/>
    <numFmt numFmtId="186" formatCode="0.0000000"/>
    <numFmt numFmtId="187" formatCode="0.00000000"/>
    <numFmt numFmtId="188" formatCode="0.000000"/>
    <numFmt numFmtId="189" formatCode="0.000000000"/>
    <numFmt numFmtId="190" formatCode="_-* #,##0.00_-;\-* #,##0.00_-;_-* &quot;-&quot;??_-;_-@_-"/>
    <numFmt numFmtId="191" formatCode="_ * #,##0_ ;_ * \-#,##0_ ;_ * &quot;-&quot;??_ ;_ @_ "/>
    <numFmt numFmtId="192" formatCode="0.0000000000000000"/>
    <numFmt numFmtId="193" formatCode="&quot;Yes&quot;;&quot;Yes&quot;;&quot;No&quot;"/>
    <numFmt numFmtId="194" formatCode="&quot;True&quot;;&quot;True&quot;;&quot;False&quot;"/>
    <numFmt numFmtId="195" formatCode="&quot;On&quot;;&quot;On&quot;;&quot;Off&quot;"/>
    <numFmt numFmtId="196" formatCode="[$€-2]\ #,##0.00_);[Red]\([$€-2]\ #,##0.00\)"/>
  </numFmts>
  <fonts count="124">
    <font>
      <sz val="10"/>
      <name val="Arial"/>
      <family val="0"/>
    </font>
    <font>
      <sz val="11"/>
      <color indexed="8"/>
      <name val="Calibri"/>
      <family val="2"/>
    </font>
    <font>
      <b/>
      <sz val="10"/>
      <name val="Arial"/>
      <family val="2"/>
    </font>
    <font>
      <b/>
      <i/>
      <u val="single"/>
      <sz val="12"/>
      <name val="Arial"/>
      <family val="2"/>
    </font>
    <font>
      <b/>
      <sz val="14"/>
      <name val="Arial"/>
      <family val="2"/>
    </font>
    <font>
      <b/>
      <u val="single"/>
      <sz val="12"/>
      <name val="Arial"/>
      <family val="2"/>
    </font>
    <font>
      <b/>
      <sz val="12"/>
      <name val="Arial"/>
      <family val="2"/>
    </font>
    <font>
      <b/>
      <u val="single"/>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val="single"/>
      <sz val="10"/>
      <name val="Arial"/>
      <family val="2"/>
    </font>
    <font>
      <b/>
      <sz val="11"/>
      <name val="Arial"/>
      <family val="2"/>
    </font>
    <font>
      <b/>
      <u val="single"/>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u val="single"/>
      <sz val="12"/>
      <color indexed="8"/>
      <name val="Arial"/>
      <family val="2"/>
    </font>
    <font>
      <b/>
      <i/>
      <sz val="11"/>
      <color indexed="8"/>
      <name val="Calibri"/>
      <family val="2"/>
    </font>
    <font>
      <b/>
      <i/>
      <sz val="11"/>
      <name val="Arial"/>
      <family val="2"/>
    </font>
    <font>
      <i/>
      <sz val="11"/>
      <name val="Arial"/>
      <family val="2"/>
    </font>
    <font>
      <b/>
      <i/>
      <sz val="10"/>
      <color indexed="8"/>
      <name val="Arial"/>
      <family val="2"/>
    </font>
    <font>
      <b/>
      <i/>
      <sz val="11"/>
      <color indexed="8"/>
      <name val="Arial"/>
      <family val="2"/>
    </font>
    <font>
      <b/>
      <u val="single"/>
      <sz val="14"/>
      <color indexed="8"/>
      <name val="Arial"/>
      <family val="2"/>
    </font>
    <font>
      <b/>
      <sz val="10"/>
      <color indexed="8"/>
      <name val="Calibri"/>
      <family val="2"/>
    </font>
    <font>
      <i/>
      <u val="single"/>
      <sz val="11"/>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10"/>
      <color indexed="10"/>
      <name val="Arial"/>
      <family val="2"/>
    </font>
    <font>
      <b/>
      <sz val="8"/>
      <color indexed="10"/>
      <name val="Arial"/>
      <family val="2"/>
    </font>
    <font>
      <b/>
      <i/>
      <sz val="12"/>
      <name val="Trebuchet MS"/>
      <family val="2"/>
    </font>
    <font>
      <sz val="36"/>
      <name val="Arial"/>
      <family val="2"/>
    </font>
    <font>
      <sz val="28"/>
      <name val="Arial"/>
      <family val="2"/>
    </font>
    <font>
      <b/>
      <sz val="14"/>
      <color indexed="8"/>
      <name val="Arial"/>
      <family val="2"/>
    </font>
    <font>
      <b/>
      <i/>
      <sz val="10"/>
      <color indexed="8"/>
      <name val="Calibri"/>
      <family val="2"/>
    </font>
    <font>
      <i/>
      <sz val="10"/>
      <name val="Trebuchet MS"/>
      <family val="2"/>
    </font>
    <font>
      <b/>
      <sz val="8"/>
      <name val="Arial"/>
      <family val="2"/>
    </font>
    <font>
      <b/>
      <sz val="36"/>
      <name val="Arial"/>
      <family val="2"/>
    </font>
    <font>
      <sz val="72"/>
      <name val="Arial"/>
      <family val="2"/>
    </font>
    <font>
      <sz val="48"/>
      <name val="Arial"/>
      <family val="2"/>
    </font>
    <font>
      <b/>
      <sz val="48"/>
      <color indexed="8"/>
      <name val="Arial"/>
      <family val="2"/>
    </font>
    <font>
      <sz val="10"/>
      <name val="Times New Roman"/>
      <family val="1"/>
    </font>
    <font>
      <b/>
      <sz val="9"/>
      <color indexed="8"/>
      <name val="Calibri"/>
      <family val="2"/>
    </font>
    <font>
      <b/>
      <sz val="16"/>
      <color indexed="8"/>
      <name val="Calibri"/>
      <family val="2"/>
    </font>
    <font>
      <b/>
      <sz val="11"/>
      <color indexed="8"/>
      <name val="Cambria"/>
      <family val="1"/>
    </font>
    <font>
      <b/>
      <i/>
      <sz val="10"/>
      <color indexed="8"/>
      <name val="Cambria"/>
      <family val="1"/>
    </font>
    <font>
      <sz val="10"/>
      <color indexed="8"/>
      <name val="Cambria"/>
      <family val="1"/>
    </font>
    <font>
      <b/>
      <sz val="14"/>
      <color indexed="8"/>
      <name val="Calibri"/>
      <family val="2"/>
    </font>
    <font>
      <b/>
      <sz val="12"/>
      <color indexed="8"/>
      <name val="Calibri"/>
      <family val="2"/>
    </font>
    <font>
      <sz val="10"/>
      <color indexed="10"/>
      <name val="Arial"/>
      <family val="2"/>
    </font>
    <font>
      <sz val="10"/>
      <name val="Calibri"/>
      <family val="2"/>
    </font>
    <font>
      <sz val="10"/>
      <color indexed="8"/>
      <name val="Times New Roman"/>
      <family val="1"/>
    </font>
    <font>
      <b/>
      <sz val="10"/>
      <color indexed="8"/>
      <name val="Cambria"/>
      <family val="1"/>
    </font>
    <font>
      <sz val="72"/>
      <color indexed="8"/>
      <name val="Calibri"/>
      <family val="2"/>
    </font>
    <font>
      <b/>
      <sz val="10"/>
      <name val="Times New Roman"/>
      <family val="1"/>
    </font>
    <font>
      <sz val="14"/>
      <name val="Arial"/>
      <family val="2"/>
    </font>
    <font>
      <i/>
      <sz val="11"/>
      <color indexed="8"/>
      <name val="Calibri"/>
      <family val="2"/>
    </font>
    <font>
      <b/>
      <i/>
      <sz val="11"/>
      <name val="Trebuchet MS"/>
      <family val="2"/>
    </font>
    <font>
      <sz val="10"/>
      <color indexed="8"/>
      <name val="Arial"/>
      <family val="2"/>
    </font>
    <font>
      <sz val="11"/>
      <name val="Trebuchet MS"/>
      <family val="2"/>
    </font>
    <font>
      <b/>
      <sz val="12"/>
      <name val="Times New Roman"/>
      <family val="1"/>
    </font>
    <font>
      <b/>
      <sz val="16"/>
      <name val="Times New Roman"/>
      <family val="1"/>
    </font>
    <font>
      <b/>
      <i/>
      <sz val="16"/>
      <color indexed="8"/>
      <name val="Times New Roman"/>
      <family val="1"/>
    </font>
    <font>
      <sz val="16"/>
      <name val="Times New Roman"/>
      <family val="1"/>
    </font>
    <font>
      <b/>
      <sz val="16"/>
      <color indexed="8"/>
      <name val="Times New Roman"/>
      <family val="1"/>
    </font>
    <font>
      <b/>
      <i/>
      <sz val="16"/>
      <name val="Times New Roman"/>
      <family val="1"/>
    </font>
    <font>
      <b/>
      <sz val="54"/>
      <name val="Calibri"/>
      <family val="0"/>
    </font>
    <font>
      <b/>
      <sz val="40"/>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7"/>
      <color indexed="12"/>
      <name val="Arial"/>
      <family val="2"/>
    </font>
    <font>
      <u val="single"/>
      <sz val="11"/>
      <color indexed="12"/>
      <name val="Calibri"/>
      <family val="2"/>
    </font>
    <font>
      <u val="single"/>
      <sz val="6.3"/>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7"/>
      <color theme="10"/>
      <name val="Arial"/>
      <family val="2"/>
    </font>
    <font>
      <u val="single"/>
      <sz val="11"/>
      <color theme="10"/>
      <name val="Calibri"/>
      <family val="2"/>
    </font>
    <font>
      <u val="single"/>
      <sz val="6.3"/>
      <color theme="10"/>
      <name val="Arial"/>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sz val="10"/>
      <color theme="1"/>
      <name val="Times New Roman"/>
      <family val="1"/>
    </font>
    <font>
      <b/>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double"/>
      <top style="thin"/>
      <bottom style="thin"/>
    </border>
    <border>
      <left style="thin"/>
      <right/>
      <top style="thin"/>
      <bottom style="thin"/>
    </border>
    <border>
      <left/>
      <right style="thin"/>
      <top style="thin"/>
      <bottom style="thin"/>
    </border>
    <border>
      <left/>
      <right/>
      <top/>
      <bottom style="thin"/>
    </border>
    <border>
      <left style="thin"/>
      <right/>
      <top/>
      <bottom style="thin"/>
    </border>
    <border>
      <left/>
      <right/>
      <top style="thin"/>
      <bottom style="thin"/>
    </border>
    <border>
      <left style="thin"/>
      <right style="thin"/>
      <top/>
      <bottom/>
    </border>
    <border>
      <left style="thin"/>
      <right/>
      <top/>
      <bottom/>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right style="double"/>
      <top style="thin"/>
      <bottom style="thin"/>
    </border>
  </borders>
  <cellStyleXfs count="5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97"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 fillId="0" borderId="0">
      <alignment/>
      <protection/>
    </xf>
    <xf numFmtId="0" fontId="1"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5" fillId="0" borderId="0" applyBorder="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0" fillId="0" borderId="0">
      <alignment/>
      <protection/>
    </xf>
    <xf numFmtId="0" fontId="0" fillId="32" borderId="7" applyNumberFormat="0" applyFont="0" applyAlignment="0" applyProtection="0"/>
    <xf numFmtId="0" fontId="1" fillId="32" borderId="7" applyNumberFormat="0" applyFont="0" applyAlignment="0" applyProtection="0"/>
    <xf numFmtId="0" fontId="11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7" fillId="0" borderId="0" applyNumberFormat="0" applyFill="0" applyBorder="0" applyAlignment="0" applyProtection="0"/>
    <xf numFmtId="0" fontId="118" fillId="0" borderId="9" applyNumberFormat="0" applyFill="0" applyAlignment="0" applyProtection="0"/>
    <xf numFmtId="0" fontId="119" fillId="0" borderId="0" applyNumberFormat="0" applyFill="0" applyBorder="0" applyAlignment="0" applyProtection="0"/>
  </cellStyleXfs>
  <cellXfs count="990">
    <xf numFmtId="0" fontId="0" fillId="0" borderId="0" xfId="0" applyAlignment="1">
      <alignment/>
    </xf>
    <xf numFmtId="0" fontId="2" fillId="0" borderId="0" xfId="0" applyFont="1" applyAlignment="1">
      <alignment horizontal="center"/>
    </xf>
    <xf numFmtId="0" fontId="2" fillId="0" borderId="10" xfId="0" applyFont="1" applyBorder="1" applyAlignment="1">
      <alignment horizontal="center" vertical="top" wrapText="1"/>
    </xf>
    <xf numFmtId="0" fontId="2" fillId="0" borderId="11" xfId="0" applyFont="1" applyBorder="1" applyAlignment="1">
      <alignment horizontal="center"/>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0" fillId="0" borderId="11" xfId="0" applyBorder="1" applyAlignment="1">
      <alignment horizontal="center"/>
    </xf>
    <xf numFmtId="0" fontId="0" fillId="0" borderId="11" xfId="0" applyBorder="1" applyAlignment="1">
      <alignment/>
    </xf>
    <xf numFmtId="0" fontId="0" fillId="0" borderId="11" xfId="0" applyBorder="1" applyAlignment="1" quotePrefix="1">
      <alignment horizontal="center"/>
    </xf>
    <xf numFmtId="0" fontId="0" fillId="0" borderId="0" xfId="0" applyFill="1" applyBorder="1" applyAlignment="1">
      <alignment horizontal="left"/>
    </xf>
    <xf numFmtId="0" fontId="2" fillId="0" borderId="0" xfId="0" applyFont="1" applyBorder="1" applyAlignment="1">
      <alignment horizontal="center"/>
    </xf>
    <xf numFmtId="0" fontId="0" fillId="0" borderId="0" xfId="0" applyBorder="1" applyAlignment="1">
      <alignment/>
    </xf>
    <xf numFmtId="0" fontId="6" fillId="0" borderId="0" xfId="0" applyFont="1" applyAlignment="1">
      <alignment/>
    </xf>
    <xf numFmtId="0" fontId="2" fillId="0" borderId="0" xfId="0" applyFont="1" applyAlignment="1">
      <alignment/>
    </xf>
    <xf numFmtId="0" fontId="0" fillId="0" borderId="0" xfId="0" applyFont="1" applyAlignment="1">
      <alignment/>
    </xf>
    <xf numFmtId="0" fontId="2" fillId="0" borderId="0" xfId="0" applyFont="1" applyBorder="1" applyAlignment="1">
      <alignment horizontal="right"/>
    </xf>
    <xf numFmtId="0" fontId="0" fillId="0" borderId="11" xfId="0" applyFont="1" applyBorder="1" applyAlignment="1">
      <alignment horizontal="center" vertical="top" wrapText="1"/>
    </xf>
    <xf numFmtId="0" fontId="0" fillId="0" borderId="11" xfId="0" applyFont="1" applyBorder="1" applyAlignment="1">
      <alignment horizontal="center"/>
    </xf>
    <xf numFmtId="0" fontId="0" fillId="0" borderId="11" xfId="0" applyFont="1" applyBorder="1" applyAlignment="1">
      <alignment/>
    </xf>
    <xf numFmtId="0" fontId="0" fillId="0" borderId="11" xfId="0" applyFont="1" applyBorder="1" applyAlignment="1" quotePrefix="1">
      <alignment horizontal="center"/>
    </xf>
    <xf numFmtId="0" fontId="0" fillId="0" borderId="0" xfId="0" applyFont="1" applyFill="1" applyBorder="1" applyAlignment="1">
      <alignment horizontal="left"/>
    </xf>
    <xf numFmtId="0" fontId="0" fillId="0" borderId="0" xfId="0" applyFont="1" applyBorder="1" applyAlignment="1">
      <alignment/>
    </xf>
    <xf numFmtId="0" fontId="8" fillId="0" borderId="0" xfId="0" applyFont="1" applyAlignment="1">
      <alignment horizontal="center"/>
    </xf>
    <xf numFmtId="0" fontId="8" fillId="0" borderId="0" xfId="0" applyFont="1" applyBorder="1" applyAlignment="1">
      <alignment horizontal="center"/>
    </xf>
    <xf numFmtId="0" fontId="0" fillId="0" borderId="0" xfId="0" applyFont="1" applyBorder="1" applyAlignment="1">
      <alignment horizontal="left"/>
    </xf>
    <xf numFmtId="0" fontId="2" fillId="0" borderId="15" xfId="0" applyFont="1" applyFill="1" applyBorder="1" applyAlignment="1">
      <alignment horizontal="center" vertical="top" wrapText="1"/>
    </xf>
    <xf numFmtId="0" fontId="2" fillId="0" borderId="11" xfId="0" applyFont="1" applyFill="1" applyBorder="1" applyAlignment="1">
      <alignment horizontal="center" vertical="top" wrapText="1"/>
    </xf>
    <xf numFmtId="0" fontId="0" fillId="0" borderId="14" xfId="0" applyFont="1" applyBorder="1" applyAlignment="1">
      <alignment/>
    </xf>
    <xf numFmtId="0" fontId="0" fillId="0" borderId="15"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0" xfId="0" applyFont="1" applyAlignment="1">
      <alignment horizontal="left"/>
    </xf>
    <xf numFmtId="0" fontId="2" fillId="0" borderId="0" xfId="0" applyFont="1" applyAlignment="1">
      <alignment horizontal="right"/>
    </xf>
    <xf numFmtId="0" fontId="2" fillId="0" borderId="10" xfId="0" applyFont="1" applyFill="1" applyBorder="1" applyAlignment="1">
      <alignment horizontal="center" vertical="top" wrapText="1"/>
    </xf>
    <xf numFmtId="0" fontId="0" fillId="0" borderId="0" xfId="0" applyFont="1" applyBorder="1" applyAlignment="1">
      <alignment vertical="top"/>
    </xf>
    <xf numFmtId="0" fontId="2" fillId="0" borderId="0" xfId="0" applyFont="1" applyAlignment="1">
      <alignment/>
    </xf>
    <xf numFmtId="0" fontId="0" fillId="0" borderId="0" xfId="0" applyFont="1" applyAlignment="1">
      <alignment vertical="top" wrapText="1"/>
    </xf>
    <xf numFmtId="0" fontId="0" fillId="0" borderId="11" xfId="0" applyFont="1" applyBorder="1" applyAlignment="1">
      <alignment vertical="top" wrapText="1"/>
    </xf>
    <xf numFmtId="0" fontId="2" fillId="0" borderId="11" xfId="0" applyFont="1" applyBorder="1" applyAlignment="1">
      <alignment vertical="top" wrapText="1"/>
    </xf>
    <xf numFmtId="0" fontId="6" fillId="0" borderId="0" xfId="0" applyFont="1" applyAlignment="1">
      <alignment horizontal="center"/>
    </xf>
    <xf numFmtId="0" fontId="3" fillId="0" borderId="0" xfId="0" applyFont="1" applyAlignment="1">
      <alignment horizontal="right"/>
    </xf>
    <xf numFmtId="0" fontId="0" fillId="0" borderId="0" xfId="0" applyFont="1" applyBorder="1" applyAlignment="1">
      <alignment horizontal="left" wrapText="1"/>
    </xf>
    <xf numFmtId="0" fontId="3" fillId="0" borderId="0" xfId="0" applyFont="1" applyAlignment="1">
      <alignment/>
    </xf>
    <xf numFmtId="0" fontId="10" fillId="0" borderId="0" xfId="0" applyFont="1" applyAlignment="1">
      <alignment/>
    </xf>
    <xf numFmtId="0" fontId="11" fillId="0" borderId="0" xfId="0" applyFont="1" applyAlignment="1">
      <alignment/>
    </xf>
    <xf numFmtId="0" fontId="5" fillId="0" borderId="0" xfId="0" applyFont="1" applyAlignment="1">
      <alignment horizontal="center" wrapText="1"/>
    </xf>
    <xf numFmtId="0" fontId="5" fillId="0" borderId="0" xfId="0" applyFont="1" applyAlignment="1">
      <alignment horizontal="center"/>
    </xf>
    <xf numFmtId="0" fontId="13" fillId="0" borderId="0" xfId="0" applyFont="1" applyAlignment="1">
      <alignment horizontal="right"/>
    </xf>
    <xf numFmtId="0" fontId="12" fillId="0" borderId="0" xfId="0" applyFont="1" applyAlignment="1">
      <alignment/>
    </xf>
    <xf numFmtId="0" fontId="14" fillId="0" borderId="11" xfId="0" applyFont="1" applyBorder="1" applyAlignment="1">
      <alignment horizontal="center"/>
    </xf>
    <xf numFmtId="0" fontId="14" fillId="0" borderId="11" xfId="0" applyFont="1" applyBorder="1" applyAlignment="1">
      <alignment horizontal="center" vertical="top" wrapText="1"/>
    </xf>
    <xf numFmtId="0" fontId="12" fillId="0" borderId="11" xfId="0" applyFont="1" applyBorder="1" applyAlignment="1">
      <alignment/>
    </xf>
    <xf numFmtId="0" fontId="12" fillId="0" borderId="11" xfId="0" applyFont="1" applyBorder="1" applyAlignment="1">
      <alignment horizontal="center"/>
    </xf>
    <xf numFmtId="0" fontId="14" fillId="0" borderId="0" xfId="0" applyFont="1" applyAlignment="1">
      <alignment/>
    </xf>
    <xf numFmtId="0" fontId="12" fillId="0" borderId="0" xfId="0" applyFont="1" applyBorder="1" applyAlignment="1">
      <alignment/>
    </xf>
    <xf numFmtId="0" fontId="12" fillId="0" borderId="0" xfId="0" applyFont="1" applyAlignment="1">
      <alignment horizontal="center" vertical="top" wrapText="1"/>
    </xf>
    <xf numFmtId="0" fontId="12" fillId="0" borderId="0" xfId="0" applyFont="1" applyAlignment="1">
      <alignment vertical="top" wrapText="1"/>
    </xf>
    <xf numFmtId="0" fontId="12" fillId="0" borderId="11" xfId="0" applyFont="1" applyBorder="1" applyAlignment="1">
      <alignment horizontal="center" vertical="top" wrapText="1"/>
    </xf>
    <xf numFmtId="0" fontId="12" fillId="0" borderId="11" xfId="0" applyFont="1" applyBorder="1" applyAlignment="1">
      <alignment vertical="top" wrapText="1"/>
    </xf>
    <xf numFmtId="0" fontId="14" fillId="0" borderId="11" xfId="0" applyFont="1" applyFill="1" applyBorder="1" applyAlignment="1">
      <alignment vertical="top" wrapText="1"/>
    </xf>
    <xf numFmtId="0" fontId="12" fillId="0" borderId="0" xfId="0" applyFont="1" applyBorder="1" applyAlignment="1">
      <alignment vertical="top" wrapText="1"/>
    </xf>
    <xf numFmtId="0" fontId="14" fillId="0" borderId="0" xfId="0" applyFont="1" applyFill="1" applyBorder="1" applyAlignment="1">
      <alignment vertical="top" wrapText="1"/>
    </xf>
    <xf numFmtId="0" fontId="12" fillId="0" borderId="0" xfId="0" applyFont="1" applyBorder="1" applyAlignment="1">
      <alignment horizontal="center" vertical="top" wrapText="1"/>
    </xf>
    <xf numFmtId="0" fontId="15" fillId="0" borderId="0" xfId="0" applyFont="1" applyAlignment="1">
      <alignment horizontal="center" vertical="top" wrapText="1"/>
    </xf>
    <xf numFmtId="0" fontId="9" fillId="0" borderId="11" xfId="0" applyFont="1" applyBorder="1" applyAlignment="1">
      <alignment horizontal="center" vertical="top" wrapText="1"/>
    </xf>
    <xf numFmtId="0" fontId="9" fillId="0" borderId="0" xfId="0" applyFont="1" applyAlignment="1">
      <alignment/>
    </xf>
    <xf numFmtId="0" fontId="16" fillId="0" borderId="11" xfId="0" applyFont="1" applyBorder="1" applyAlignment="1">
      <alignment horizontal="center" vertical="top" wrapText="1"/>
    </xf>
    <xf numFmtId="0" fontId="16" fillId="0" borderId="11" xfId="0" applyFont="1" applyBorder="1" applyAlignment="1">
      <alignment horizontal="center" vertical="top"/>
    </xf>
    <xf numFmtId="0" fontId="2" fillId="0" borderId="11" xfId="0" applyFont="1" applyBorder="1" applyAlignment="1">
      <alignment horizontal="center" vertical="top"/>
    </xf>
    <xf numFmtId="0" fontId="16" fillId="0" borderId="0" xfId="0" applyFont="1" applyAlignment="1">
      <alignment/>
    </xf>
    <xf numFmtId="0" fontId="0" fillId="33" borderId="11" xfId="0" applyFont="1" applyFill="1" applyBorder="1" applyAlignment="1">
      <alignment/>
    </xf>
    <xf numFmtId="0" fontId="16" fillId="0" borderId="11" xfId="0" applyFont="1" applyBorder="1" applyAlignment="1" quotePrefix="1">
      <alignment horizontal="center" vertical="top" wrapText="1"/>
    </xf>
    <xf numFmtId="0" fontId="14" fillId="0" borderId="11" xfId="0" applyFont="1" applyBorder="1" applyAlignment="1">
      <alignment horizontal="center" wrapText="1"/>
    </xf>
    <xf numFmtId="0" fontId="0" fillId="0" borderId="0" xfId="0" applyFont="1" applyBorder="1" applyAlignment="1" quotePrefix="1">
      <alignment horizontal="center"/>
    </xf>
    <xf numFmtId="0" fontId="18" fillId="0" borderId="0" xfId="114" applyFont="1">
      <alignment/>
      <protection/>
    </xf>
    <xf numFmtId="0" fontId="19" fillId="0" borderId="11" xfId="114" applyFont="1" applyBorder="1" applyAlignment="1">
      <alignment horizontal="center" vertical="top" wrapText="1"/>
      <protection/>
    </xf>
    <xf numFmtId="0" fontId="97" fillId="0" borderId="0" xfId="114">
      <alignment/>
      <protection/>
    </xf>
    <xf numFmtId="0" fontId="97" fillId="0" borderId="0" xfId="114" applyAlignment="1">
      <alignment horizontal="left"/>
      <protection/>
    </xf>
    <xf numFmtId="0" fontId="20" fillId="0" borderId="0" xfId="114" applyFont="1" applyAlignment="1">
      <alignment horizontal="left"/>
      <protection/>
    </xf>
    <xf numFmtId="0" fontId="97" fillId="0" borderId="16" xfId="114" applyBorder="1" applyAlignment="1">
      <alignment horizontal="center"/>
      <protection/>
    </xf>
    <xf numFmtId="0" fontId="17" fillId="0" borderId="0" xfId="114" applyFont="1">
      <alignment/>
      <protection/>
    </xf>
    <xf numFmtId="0" fontId="17" fillId="0" borderId="0" xfId="114" applyFont="1" applyAlignment="1">
      <alignment horizontal="center"/>
      <protection/>
    </xf>
    <xf numFmtId="49" fontId="18" fillId="0" borderId="11" xfId="114" applyNumberFormat="1" applyFont="1" applyBorder="1" applyAlignment="1">
      <alignment vertical="top" wrapText="1"/>
      <protection/>
    </xf>
    <xf numFmtId="0" fontId="97" fillId="0" borderId="11" xfId="114" applyBorder="1">
      <alignment/>
      <protection/>
    </xf>
    <xf numFmtId="0" fontId="18" fillId="0" borderId="11" xfId="114" applyFont="1" applyBorder="1" applyAlignment="1">
      <alignment vertical="top" wrapText="1"/>
      <protection/>
    </xf>
    <xf numFmtId="0" fontId="97" fillId="0" borderId="0" xfId="114" applyBorder="1">
      <alignment/>
      <protection/>
    </xf>
    <xf numFmtId="0" fontId="2" fillId="0" borderId="0" xfId="0" applyFont="1" applyAlignment="1">
      <alignment horizontal="left" vertical="top" wrapText="1"/>
    </xf>
    <xf numFmtId="0" fontId="2" fillId="0" borderId="0" xfId="0" applyFont="1" applyAlignment="1">
      <alignment vertical="top" wrapText="1"/>
    </xf>
    <xf numFmtId="0" fontId="21" fillId="0" borderId="12" xfId="114" applyFont="1" applyBorder="1" applyAlignment="1">
      <alignment horizontal="center" vertical="top" wrapText="1"/>
      <protection/>
    </xf>
    <xf numFmtId="0" fontId="21" fillId="0" borderId="11" xfId="114" applyFont="1" applyBorder="1" applyAlignment="1">
      <alignment horizontal="center" vertical="top" wrapText="1"/>
      <protection/>
    </xf>
    <xf numFmtId="0" fontId="17" fillId="0" borderId="0" xfId="114" applyFont="1" applyBorder="1" applyAlignment="1">
      <alignment horizontal="left"/>
      <protection/>
    </xf>
    <xf numFmtId="0" fontId="0" fillId="0" borderId="0" xfId="344">
      <alignment/>
      <protection/>
    </xf>
    <xf numFmtId="0" fontId="11" fillId="0" borderId="0" xfId="344" applyFont="1" applyAlignment="1">
      <alignment horizontal="center"/>
      <protection/>
    </xf>
    <xf numFmtId="0" fontId="5" fillId="0" borderId="0" xfId="344" applyFont="1" applyAlignment="1">
      <alignment horizontal="center"/>
      <protection/>
    </xf>
    <xf numFmtId="0" fontId="4" fillId="0" borderId="0" xfId="344" applyFont="1">
      <alignment/>
      <protection/>
    </xf>
    <xf numFmtId="0" fontId="2" fillId="0" borderId="11" xfId="344" applyFont="1" applyBorder="1" applyAlignment="1">
      <alignment horizontal="center"/>
      <protection/>
    </xf>
    <xf numFmtId="0" fontId="2" fillId="0" borderId="11" xfId="344" applyFont="1" applyBorder="1" applyAlignment="1">
      <alignment horizontal="center" vertical="top" wrapText="1"/>
      <protection/>
    </xf>
    <xf numFmtId="0" fontId="2" fillId="0" borderId="13" xfId="344" applyFont="1" applyBorder="1" applyAlignment="1">
      <alignment horizontal="center" vertical="top" wrapText="1"/>
      <protection/>
    </xf>
    <xf numFmtId="0" fontId="0" fillId="0" borderId="11" xfId="344" applyBorder="1">
      <alignment/>
      <protection/>
    </xf>
    <xf numFmtId="0" fontId="0" fillId="0" borderId="0" xfId="344" applyFill="1" applyBorder="1" applyAlignment="1">
      <alignment horizontal="left"/>
      <protection/>
    </xf>
    <xf numFmtId="0" fontId="2" fillId="0" borderId="0" xfId="344" applyFont="1" applyBorder="1" applyAlignment="1">
      <alignment horizontal="center"/>
      <protection/>
    </xf>
    <xf numFmtId="0" fontId="0" fillId="0" borderId="0" xfId="344" applyBorder="1">
      <alignment/>
      <protection/>
    </xf>
    <xf numFmtId="0" fontId="6" fillId="0" borderId="0" xfId="344" applyFont="1">
      <alignment/>
      <protection/>
    </xf>
    <xf numFmtId="0" fontId="2" fillId="0" borderId="0" xfId="344" applyFont="1">
      <alignment/>
      <protection/>
    </xf>
    <xf numFmtId="0" fontId="3" fillId="0" borderId="0" xfId="344" applyFont="1" applyAlignment="1">
      <alignment/>
      <protection/>
    </xf>
    <xf numFmtId="0" fontId="16" fillId="0" borderId="16" xfId="0" applyFont="1" applyBorder="1" applyAlignment="1">
      <alignment/>
    </xf>
    <xf numFmtId="0" fontId="2" fillId="0" borderId="15" xfId="0" applyFont="1" applyBorder="1" applyAlignment="1">
      <alignment horizontal="center" vertical="top" wrapText="1"/>
    </xf>
    <xf numFmtId="0" fontId="0" fillId="0" borderId="0" xfId="0" applyAlignment="1">
      <alignment horizontal="left"/>
    </xf>
    <xf numFmtId="0" fontId="3" fillId="0" borderId="0" xfId="0" applyFont="1" applyAlignment="1">
      <alignment horizontal="center"/>
    </xf>
    <xf numFmtId="0" fontId="0" fillId="0" borderId="17" xfId="0" applyFont="1" applyBorder="1" applyAlignment="1">
      <alignment/>
    </xf>
    <xf numFmtId="0" fontId="2" fillId="0" borderId="18" xfId="0" applyFont="1" applyFill="1" applyBorder="1" applyAlignment="1">
      <alignment horizontal="center" vertical="top" wrapText="1"/>
    </xf>
    <xf numFmtId="0" fontId="0" fillId="0" borderId="11" xfId="0" applyFont="1" applyBorder="1" applyAlignment="1">
      <alignment horizontal="center" vertical="center" wrapText="1"/>
    </xf>
    <xf numFmtId="0" fontId="6" fillId="0" borderId="0" xfId="0" applyFont="1" applyAlignment="1">
      <alignment/>
    </xf>
    <xf numFmtId="0" fontId="18" fillId="0" borderId="11" xfId="114" applyFont="1" applyBorder="1">
      <alignment/>
      <protection/>
    </xf>
    <xf numFmtId="0" fontId="18" fillId="0" borderId="11" xfId="114" applyFont="1" applyBorder="1" applyAlignment="1">
      <alignment wrapText="1"/>
      <protection/>
    </xf>
    <xf numFmtId="0" fontId="18" fillId="0" borderId="11" xfId="114" applyFont="1" applyBorder="1" applyAlignment="1">
      <alignment/>
      <protection/>
    </xf>
    <xf numFmtId="0" fontId="18" fillId="0" borderId="0" xfId="114" applyFont="1" applyBorder="1">
      <alignment/>
      <protection/>
    </xf>
    <xf numFmtId="0" fontId="2" fillId="0" borderId="19" xfId="0" applyFont="1" applyFill="1" applyBorder="1" applyAlignment="1">
      <alignment horizontal="center" vertical="top" wrapText="1"/>
    </xf>
    <xf numFmtId="0" fontId="16" fillId="0" borderId="0" xfId="0" applyFont="1" applyBorder="1" applyAlignment="1">
      <alignment/>
    </xf>
    <xf numFmtId="0" fontId="5" fillId="0" borderId="0" xfId="0" applyFont="1" applyAlignment="1">
      <alignment/>
    </xf>
    <xf numFmtId="0" fontId="9" fillId="0" borderId="0" xfId="0" applyFont="1" applyBorder="1" applyAlignment="1">
      <alignment/>
    </xf>
    <xf numFmtId="0" fontId="23" fillId="0" borderId="0" xfId="114" applyFont="1">
      <alignment/>
      <protection/>
    </xf>
    <xf numFmtId="0" fontId="97" fillId="0" borderId="11" xfId="114" applyBorder="1" applyAlignment="1">
      <alignment horizontal="center"/>
      <protection/>
    </xf>
    <xf numFmtId="0" fontId="12" fillId="0" borderId="0" xfId="0" applyFont="1" applyBorder="1" applyAlignment="1">
      <alignment/>
    </xf>
    <xf numFmtId="0" fontId="2" fillId="0" borderId="0" xfId="0" applyFont="1" applyBorder="1" applyAlignment="1">
      <alignment horizontal="center" vertical="top"/>
    </xf>
    <xf numFmtId="0" fontId="2" fillId="0" borderId="0" xfId="0" applyFont="1" applyBorder="1" applyAlignment="1">
      <alignment horizontal="center" vertical="top" wrapText="1"/>
    </xf>
    <xf numFmtId="0" fontId="18" fillId="0" borderId="11" xfId="114" applyFont="1" applyBorder="1" applyAlignment="1">
      <alignment horizontal="center"/>
      <protection/>
    </xf>
    <xf numFmtId="0" fontId="2" fillId="0" borderId="0" xfId="344" applyFont="1" applyBorder="1">
      <alignment/>
      <protection/>
    </xf>
    <xf numFmtId="0" fontId="17" fillId="0" borderId="0" xfId="114" applyFont="1" applyBorder="1" applyAlignment="1">
      <alignment horizontal="center"/>
      <protection/>
    </xf>
    <xf numFmtId="0" fontId="6" fillId="0" borderId="0" xfId="0" applyFont="1" applyBorder="1" applyAlignment="1">
      <alignment/>
    </xf>
    <xf numFmtId="0" fontId="19" fillId="0" borderId="12" xfId="114" applyFont="1" applyBorder="1" applyAlignment="1">
      <alignment horizontal="center" vertical="top" wrapText="1"/>
      <protection/>
    </xf>
    <xf numFmtId="0" fontId="6" fillId="0" borderId="11" xfId="0" applyFont="1" applyBorder="1" applyAlignment="1">
      <alignment/>
    </xf>
    <xf numFmtId="0" fontId="2" fillId="0" borderId="0" xfId="0" applyFont="1" applyAlignment="1">
      <alignment horizontal="right" vertical="top" wrapText="1"/>
    </xf>
    <xf numFmtId="0" fontId="2" fillId="0" borderId="0" xfId="0" applyFont="1" applyAlignment="1">
      <alignment horizontal="center" vertical="top" wrapText="1"/>
    </xf>
    <xf numFmtId="0" fontId="10" fillId="0" borderId="0" xfId="0" applyFont="1" applyAlignment="1">
      <alignment horizontal="center"/>
    </xf>
    <xf numFmtId="0" fontId="16" fillId="0" borderId="16" xfId="0" applyFont="1" applyBorder="1" applyAlignment="1">
      <alignment horizontal="center"/>
    </xf>
    <xf numFmtId="0" fontId="0" fillId="0" borderId="0" xfId="0" applyFont="1" applyAlignment="1">
      <alignment horizontal="center"/>
    </xf>
    <xf numFmtId="0" fontId="6" fillId="0" borderId="0" xfId="344" applyFont="1" applyAlignment="1">
      <alignment horizontal="center"/>
      <protection/>
    </xf>
    <xf numFmtId="0" fontId="17" fillId="0" borderId="11" xfId="114" applyFont="1" applyBorder="1" applyAlignment="1">
      <alignment horizontal="center"/>
      <protection/>
    </xf>
    <xf numFmtId="0" fontId="17" fillId="0" borderId="0" xfId="114" applyFont="1" applyAlignment="1">
      <alignment horizontal="center" vertical="top" wrapText="1"/>
      <protection/>
    </xf>
    <xf numFmtId="0" fontId="17" fillId="0" borderId="11" xfId="114" applyFont="1" applyBorder="1" applyAlignment="1">
      <alignment horizontal="center" vertical="top" wrapText="1"/>
      <protection/>
    </xf>
    <xf numFmtId="0" fontId="10" fillId="0" borderId="0" xfId="344" applyFont="1" applyAlignment="1">
      <alignment/>
      <protection/>
    </xf>
    <xf numFmtId="0" fontId="16" fillId="0" borderId="0" xfId="0" applyFont="1" applyBorder="1" applyAlignment="1">
      <alignment horizontal="center"/>
    </xf>
    <xf numFmtId="0" fontId="6" fillId="0" borderId="16" xfId="0" applyFont="1" applyBorder="1" applyAlignment="1">
      <alignment/>
    </xf>
    <xf numFmtId="0" fontId="2" fillId="0" borderId="19" xfId="344" applyFont="1" applyFill="1" applyBorder="1" applyAlignment="1">
      <alignment horizontal="center" vertical="top" wrapText="1"/>
      <protection/>
    </xf>
    <xf numFmtId="0" fontId="0" fillId="0" borderId="0" xfId="344" applyAlignment="1">
      <alignment horizontal="left"/>
      <protection/>
    </xf>
    <xf numFmtId="0" fontId="6" fillId="0" borderId="0" xfId="344" applyFont="1" applyAlignment="1">
      <alignment vertical="top" wrapText="1"/>
      <protection/>
    </xf>
    <xf numFmtId="0" fontId="13" fillId="0" borderId="0" xfId="0" applyFont="1" applyAlignment="1">
      <alignment horizontal="left"/>
    </xf>
    <xf numFmtId="0" fontId="2" fillId="0" borderId="17" xfId="0" applyFont="1" applyBorder="1" applyAlignment="1">
      <alignment horizontal="center" vertical="top" wrapText="1"/>
    </xf>
    <xf numFmtId="0" fontId="0" fillId="0" borderId="0" xfId="114" applyFont="1">
      <alignment/>
      <protection/>
    </xf>
    <xf numFmtId="0" fontId="5" fillId="0" borderId="0" xfId="114" applyFont="1" applyAlignment="1">
      <alignment horizontal="center"/>
      <protection/>
    </xf>
    <xf numFmtId="0" fontId="2" fillId="0" borderId="11" xfId="114" applyFont="1" applyBorder="1" applyAlignment="1">
      <alignment horizontal="center" vertical="top" wrapText="1"/>
      <protection/>
    </xf>
    <xf numFmtId="0" fontId="0" fillId="0" borderId="11" xfId="114" applyFont="1" applyBorder="1">
      <alignment/>
      <protection/>
    </xf>
    <xf numFmtId="0" fontId="8" fillId="0" borderId="11" xfId="114" applyFont="1" applyBorder="1">
      <alignment/>
      <protection/>
    </xf>
    <xf numFmtId="0" fontId="8" fillId="0" borderId="0" xfId="114" applyFont="1">
      <alignment/>
      <protection/>
    </xf>
    <xf numFmtId="0" fontId="11" fillId="0" borderId="11" xfId="114" applyFont="1" applyBorder="1">
      <alignment/>
      <protection/>
    </xf>
    <xf numFmtId="0" fontId="2" fillId="0" borderId="11" xfId="114" applyFont="1" applyBorder="1">
      <alignment/>
      <protection/>
    </xf>
    <xf numFmtId="0" fontId="0" fillId="0" borderId="11" xfId="114" applyFont="1" applyBorder="1" applyAlignment="1">
      <alignment/>
      <protection/>
    </xf>
    <xf numFmtId="0" fontId="0" fillId="0" borderId="11" xfId="114" applyFont="1" applyBorder="1" applyAlignment="1">
      <alignment horizontal="center"/>
      <protection/>
    </xf>
    <xf numFmtId="0" fontId="16" fillId="0" borderId="11" xfId="114" applyFont="1" applyBorder="1" applyAlignment="1">
      <alignment horizontal="center"/>
      <protection/>
    </xf>
    <xf numFmtId="0" fontId="16" fillId="0" borderId="11" xfId="0" applyFont="1" applyBorder="1" applyAlignment="1">
      <alignment horizontal="center"/>
    </xf>
    <xf numFmtId="0" fontId="24" fillId="0" borderId="11" xfId="0" applyFont="1" applyBorder="1" applyAlignment="1">
      <alignment horizontal="center" vertical="top" wrapText="1"/>
    </xf>
    <xf numFmtId="0" fontId="25" fillId="0" borderId="0" xfId="0" applyFont="1" applyAlignment="1">
      <alignment vertical="top" wrapText="1"/>
    </xf>
    <xf numFmtId="0" fontId="0" fillId="0" borderId="11" xfId="0" applyFont="1" applyBorder="1" applyAlignment="1">
      <alignment wrapText="1"/>
    </xf>
    <xf numFmtId="0" fontId="26" fillId="0" borderId="12" xfId="114" applyFont="1" applyBorder="1" applyAlignment="1">
      <alignment horizontal="center" vertical="top" wrapText="1"/>
      <protection/>
    </xf>
    <xf numFmtId="0" fontId="23" fillId="0" borderId="0" xfId="114" applyFont="1" applyAlignment="1">
      <alignment horizontal="center"/>
      <protection/>
    </xf>
    <xf numFmtId="0" fontId="27" fillId="0" borderId="19" xfId="114" applyFont="1" applyBorder="1" applyAlignment="1">
      <alignment horizontal="center" wrapText="1"/>
      <protection/>
    </xf>
    <xf numFmtId="0" fontId="27" fillId="0" borderId="10" xfId="114" applyFont="1" applyBorder="1" applyAlignment="1">
      <alignment horizontal="center"/>
      <protection/>
    </xf>
    <xf numFmtId="0" fontId="2" fillId="0" borderId="20" xfId="344" applyFont="1" applyFill="1" applyBorder="1" applyAlignment="1">
      <alignment horizontal="center" vertical="top" wrapText="1"/>
      <protection/>
    </xf>
    <xf numFmtId="0" fontId="0" fillId="0" borderId="11" xfId="0" applyFont="1" applyBorder="1" applyAlignment="1">
      <alignment horizontal="center" vertical="center"/>
    </xf>
    <xf numFmtId="0" fontId="2" fillId="0" borderId="0" xfId="0" applyFont="1" applyBorder="1" applyAlignment="1">
      <alignment/>
    </xf>
    <xf numFmtId="0" fontId="14" fillId="0" borderId="0" xfId="0" applyFont="1" applyAlignment="1">
      <alignment horizontal="right" vertical="top" wrapText="1"/>
    </xf>
    <xf numFmtId="0" fontId="0" fillId="0" borderId="0" xfId="0" applyAlignment="1">
      <alignment horizontal="center"/>
    </xf>
    <xf numFmtId="0" fontId="6" fillId="0" borderId="0" xfId="0" applyFont="1" applyBorder="1" applyAlignment="1">
      <alignment/>
    </xf>
    <xf numFmtId="0" fontId="21" fillId="0" borderId="14" xfId="114" applyFont="1" applyBorder="1" applyAlignment="1">
      <alignment horizontal="center" vertical="top" wrapText="1"/>
      <protection/>
    </xf>
    <xf numFmtId="0" fontId="14" fillId="0" borderId="0" xfId="0" applyFont="1" applyAlignment="1">
      <alignment horizontal="center"/>
    </xf>
    <xf numFmtId="0" fontId="29" fillId="0" borderId="0" xfId="114" applyFont="1" applyAlignment="1">
      <alignment horizontal="center"/>
      <protection/>
    </xf>
    <xf numFmtId="0" fontId="0" fillId="0" borderId="0" xfId="344" applyFont="1">
      <alignment/>
      <protection/>
    </xf>
    <xf numFmtId="0" fontId="2" fillId="0" borderId="11" xfId="114" applyFont="1" applyBorder="1" applyAlignment="1">
      <alignment horizontal="center"/>
      <protection/>
    </xf>
    <xf numFmtId="0" fontId="2" fillId="0" borderId="11" xfId="0" applyFont="1" applyBorder="1" applyAlignment="1">
      <alignment horizontal="center" vertical="center"/>
    </xf>
    <xf numFmtId="0" fontId="2" fillId="0" borderId="12" xfId="0" applyFont="1" applyBorder="1" applyAlignment="1">
      <alignment vertical="top"/>
    </xf>
    <xf numFmtId="0" fontId="16" fillId="0" borderId="11" xfId="344" applyFont="1" applyBorder="1" applyAlignment="1">
      <alignment horizontal="center" wrapText="1"/>
      <protection/>
    </xf>
    <xf numFmtId="0" fontId="16" fillId="0" borderId="0" xfId="0" applyFont="1" applyAlignment="1">
      <alignment horizontal="center" vertical="top" wrapText="1"/>
    </xf>
    <xf numFmtId="0" fontId="2" fillId="0" borderId="11" xfId="344" applyFont="1" applyBorder="1" applyAlignment="1">
      <alignment horizontal="left" vertical="center" wrapText="1"/>
      <protection/>
    </xf>
    <xf numFmtId="0" fontId="2" fillId="0" borderId="11" xfId="344" applyFont="1" applyBorder="1" applyAlignment="1">
      <alignment horizontal="left" vertical="center"/>
      <protection/>
    </xf>
    <xf numFmtId="0" fontId="7" fillId="0" borderId="11" xfId="344" applyFont="1" applyBorder="1" applyAlignment="1">
      <alignment horizontal="left" vertical="center" wrapText="1"/>
      <protection/>
    </xf>
    <xf numFmtId="0" fontId="0" fillId="0" borderId="0" xfId="345">
      <alignment/>
      <protection/>
    </xf>
    <xf numFmtId="0" fontId="6" fillId="0" borderId="0" xfId="345" applyFont="1" applyAlignment="1">
      <alignment/>
      <protection/>
    </xf>
    <xf numFmtId="0" fontId="11" fillId="0" borderId="0" xfId="345" applyFont="1" applyAlignment="1">
      <alignment/>
      <protection/>
    </xf>
    <xf numFmtId="0" fontId="4" fillId="0" borderId="0" xfId="345" applyFont="1">
      <alignment/>
      <protection/>
    </xf>
    <xf numFmtId="0" fontId="16" fillId="0" borderId="11" xfId="345" applyFont="1" applyBorder="1" applyAlignment="1">
      <alignment horizontal="center" vertical="top" wrapText="1"/>
      <protection/>
    </xf>
    <xf numFmtId="0" fontId="16" fillId="0" borderId="0" xfId="345" applyFont="1">
      <alignment/>
      <protection/>
    </xf>
    <xf numFmtId="0" fontId="16" fillId="0" borderId="11" xfId="345" applyFont="1" applyBorder="1">
      <alignment/>
      <protection/>
    </xf>
    <xf numFmtId="0" fontId="16" fillId="0" borderId="0" xfId="345" applyFont="1" applyBorder="1">
      <alignment/>
      <protection/>
    </xf>
    <xf numFmtId="0" fontId="16" fillId="0" borderId="14" xfId="345" applyFont="1" applyBorder="1" applyAlignment="1">
      <alignment horizontal="center" vertical="top" wrapText="1"/>
      <protection/>
    </xf>
    <xf numFmtId="0" fontId="16" fillId="0" borderId="18" xfId="345" applyFont="1" applyBorder="1" applyAlignment="1">
      <alignment horizontal="center" vertical="top" wrapText="1"/>
      <protection/>
    </xf>
    <xf numFmtId="0" fontId="16" fillId="0" borderId="15" xfId="345" applyFont="1" applyBorder="1" applyAlignment="1">
      <alignment horizontal="center" vertical="top" wrapText="1"/>
      <protection/>
    </xf>
    <xf numFmtId="0" fontId="2" fillId="0" borderId="0" xfId="345" applyFont="1">
      <alignment/>
      <protection/>
    </xf>
    <xf numFmtId="0" fontId="16" fillId="0" borderId="11" xfId="345" applyFont="1" applyBorder="1" applyAlignment="1">
      <alignment horizontal="center"/>
      <protection/>
    </xf>
    <xf numFmtId="0" fontId="2" fillId="0" borderId="11" xfId="345" applyFont="1" applyBorder="1">
      <alignment/>
      <protection/>
    </xf>
    <xf numFmtId="0" fontId="2" fillId="0" borderId="11" xfId="345" applyFont="1" applyBorder="1" applyAlignment="1">
      <alignment horizontal="center"/>
      <protection/>
    </xf>
    <xf numFmtId="0" fontId="2" fillId="0" borderId="11" xfId="345" applyFont="1" applyBorder="1" applyAlignment="1">
      <alignment horizontal="left"/>
      <protection/>
    </xf>
    <xf numFmtId="0" fontId="2" fillId="0" borderId="11" xfId="345" applyFont="1" applyBorder="1" applyAlignment="1">
      <alignment horizontal="left" wrapText="1"/>
      <protection/>
    </xf>
    <xf numFmtId="0" fontId="0" fillId="0" borderId="0" xfId="345" applyFill="1" applyBorder="1" applyAlignment="1">
      <alignment horizontal="left"/>
      <protection/>
    </xf>
    <xf numFmtId="0" fontId="6" fillId="0" borderId="0" xfId="345" applyFont="1">
      <alignment/>
      <protection/>
    </xf>
    <xf numFmtId="0" fontId="0" fillId="0" borderId="0" xfId="356">
      <alignment/>
      <protection/>
    </xf>
    <xf numFmtId="0" fontId="3" fillId="0" borderId="0" xfId="356" applyFont="1" applyAlignment="1">
      <alignment horizontal="right"/>
      <protection/>
    </xf>
    <xf numFmtId="0" fontId="4" fillId="0" borderId="0" xfId="356" applyFont="1" applyAlignment="1">
      <alignment horizontal="right"/>
      <protection/>
    </xf>
    <xf numFmtId="0" fontId="14" fillId="0" borderId="11" xfId="356" applyFont="1" applyBorder="1" applyAlignment="1">
      <alignment horizontal="center" vertical="top" wrapText="1"/>
      <protection/>
    </xf>
    <xf numFmtId="0" fontId="14" fillId="0" borderId="11" xfId="356" applyFont="1" applyBorder="1" applyAlignment="1">
      <alignment horizontal="center" vertical="center" wrapText="1"/>
      <protection/>
    </xf>
    <xf numFmtId="0" fontId="2" fillId="0" borderId="11" xfId="356" applyFont="1" applyBorder="1" applyAlignment="1">
      <alignment horizontal="center" vertical="center"/>
      <protection/>
    </xf>
    <xf numFmtId="0" fontId="12" fillId="0" borderId="11" xfId="356" applyFont="1" applyBorder="1" applyAlignment="1">
      <alignment horizontal="left" vertical="top" wrapText="1"/>
      <protection/>
    </xf>
    <xf numFmtId="0" fontId="12" fillId="0" borderId="11" xfId="356" applyFont="1" applyBorder="1" applyAlignment="1">
      <alignment horizontal="center" vertical="top" wrapText="1"/>
      <protection/>
    </xf>
    <xf numFmtId="0" fontId="12" fillId="0" borderId="0" xfId="356" applyFont="1" applyAlignment="1">
      <alignment horizontal="left"/>
      <protection/>
    </xf>
    <xf numFmtId="0" fontId="23" fillId="0" borderId="0" xfId="0" applyFont="1" applyAlignment="1">
      <alignment horizontal="center"/>
    </xf>
    <xf numFmtId="0" fontId="32" fillId="0" borderId="0" xfId="0" applyFont="1" applyAlignment="1">
      <alignment horizontal="center"/>
    </xf>
    <xf numFmtId="0" fontId="33" fillId="0" borderId="0" xfId="0" applyFont="1" applyAlignment="1">
      <alignment/>
    </xf>
    <xf numFmtId="0" fontId="34" fillId="0" borderId="0" xfId="0" applyFont="1" applyBorder="1" applyAlignment="1">
      <alignment/>
    </xf>
    <xf numFmtId="0" fontId="34" fillId="0" borderId="10" xfId="0" applyFont="1" applyBorder="1" applyAlignment="1">
      <alignment vertical="top" wrapText="1"/>
    </xf>
    <xf numFmtId="0" fontId="34" fillId="33" borderId="10" xfId="0" applyFont="1" applyFill="1" applyBorder="1" applyAlignment="1">
      <alignment vertical="center" wrapText="1"/>
    </xf>
    <xf numFmtId="0" fontId="35" fillId="0" borderId="11" xfId="0" applyFont="1" applyBorder="1" applyAlignment="1" quotePrefix="1">
      <alignment horizontal="center" vertical="top" wrapText="1"/>
    </xf>
    <xf numFmtId="0" fontId="50" fillId="0" borderId="0" xfId="0" applyFont="1" applyAlignment="1">
      <alignment/>
    </xf>
    <xf numFmtId="0" fontId="2" fillId="0" borderId="0" xfId="114" applyFont="1">
      <alignment/>
      <protection/>
    </xf>
    <xf numFmtId="0" fontId="2" fillId="0" borderId="0" xfId="114" applyFont="1" applyAlignment="1">
      <alignment horizontal="center" vertical="top" wrapText="1"/>
      <protection/>
    </xf>
    <xf numFmtId="0" fontId="2" fillId="0" borderId="0" xfId="114" applyFont="1" applyAlignment="1">
      <alignment horizontal="center"/>
      <protection/>
    </xf>
    <xf numFmtId="0" fontId="16" fillId="0" borderId="0" xfId="114" applyFont="1" applyAlignment="1">
      <alignment horizontal="left"/>
      <protection/>
    </xf>
    <xf numFmtId="0" fontId="6" fillId="0" borderId="0" xfId="114" applyFont="1">
      <alignment/>
      <protection/>
    </xf>
    <xf numFmtId="0" fontId="2" fillId="0" borderId="0" xfId="114" applyFont="1" applyAlignment="1">
      <alignment/>
      <protection/>
    </xf>
    <xf numFmtId="0" fontId="2" fillId="0" borderId="16" xfId="114" applyFont="1" applyBorder="1" applyAlignment="1">
      <alignment/>
      <protection/>
    </xf>
    <xf numFmtId="0" fontId="2" fillId="0" borderId="0" xfId="114" applyFont="1" applyBorder="1" applyAlignment="1">
      <alignment/>
      <protection/>
    </xf>
    <xf numFmtId="0" fontId="2" fillId="0" borderId="0" xfId="114" applyFont="1" applyBorder="1">
      <alignment/>
      <protection/>
    </xf>
    <xf numFmtId="0" fontId="2" fillId="0" borderId="0" xfId="114" applyFont="1" applyBorder="1" applyAlignment="1">
      <alignment horizontal="center" vertical="top" wrapText="1"/>
      <protection/>
    </xf>
    <xf numFmtId="0" fontId="14" fillId="0" borderId="0" xfId="114" applyFont="1" applyBorder="1" applyAlignment="1">
      <alignment horizontal="left"/>
      <protection/>
    </xf>
    <xf numFmtId="0" fontId="35" fillId="0" borderId="11" xfId="0" applyFont="1" applyBorder="1" applyAlignment="1">
      <alignment horizontal="center" vertical="top" wrapText="1"/>
    </xf>
    <xf numFmtId="0" fontId="2" fillId="0" borderId="11" xfId="114" applyFont="1" applyBorder="1" applyAlignment="1">
      <alignment/>
      <protection/>
    </xf>
    <xf numFmtId="0" fontId="12" fillId="0" borderId="0" xfId="114" applyFont="1" applyBorder="1" applyAlignment="1">
      <alignment/>
      <protection/>
    </xf>
    <xf numFmtId="0" fontId="2" fillId="0" borderId="11" xfId="114" applyFont="1" applyBorder="1" applyAlignment="1">
      <alignment vertical="top" wrapText="1"/>
      <protection/>
    </xf>
    <xf numFmtId="0" fontId="2" fillId="0" borderId="0" xfId="114" applyFont="1" applyAlignment="1">
      <alignment vertical="top" wrapText="1"/>
      <protection/>
    </xf>
    <xf numFmtId="0" fontId="16" fillId="0" borderId="0" xfId="114" applyFont="1">
      <alignment/>
      <protection/>
    </xf>
    <xf numFmtId="0" fontId="14" fillId="0" borderId="0" xfId="114" applyFont="1" applyBorder="1" applyAlignment="1">
      <alignment wrapText="1"/>
      <protection/>
    </xf>
    <xf numFmtId="0" fontId="2" fillId="33" borderId="11" xfId="114" applyFont="1" applyFill="1" applyBorder="1" applyAlignment="1" quotePrefix="1">
      <alignment horizontal="center" vertical="center" wrapText="1"/>
      <protection/>
    </xf>
    <xf numFmtId="0" fontId="16" fillId="33" borderId="12" xfId="114" applyFont="1" applyFill="1" applyBorder="1" applyAlignment="1" quotePrefix="1">
      <alignment horizontal="center" vertical="center" wrapText="1"/>
      <protection/>
    </xf>
    <xf numFmtId="0" fontId="2" fillId="0" borderId="0" xfId="114" applyFont="1" applyBorder="1" applyAlignment="1">
      <alignment horizontal="left" vertical="center"/>
      <protection/>
    </xf>
    <xf numFmtId="0" fontId="2" fillId="0" borderId="11" xfId="114" applyFont="1" applyBorder="1" applyAlignment="1">
      <alignment horizontal="center" vertical="center"/>
      <protection/>
    </xf>
    <xf numFmtId="0" fontId="2" fillId="0" borderId="11" xfId="114" applyFont="1" applyBorder="1" applyAlignment="1">
      <alignment horizontal="left" vertical="center"/>
      <protection/>
    </xf>
    <xf numFmtId="0" fontId="2" fillId="0" borderId="0" xfId="114" applyFont="1" applyAlignment="1">
      <alignment horizontal="left" vertical="center"/>
      <protection/>
    </xf>
    <xf numFmtId="0" fontId="31" fillId="0" borderId="0" xfId="0" applyFont="1" applyAlignment="1">
      <alignment/>
    </xf>
    <xf numFmtId="0" fontId="32" fillId="0" borderId="0" xfId="0" applyFont="1" applyAlignment="1">
      <alignment/>
    </xf>
    <xf numFmtId="0" fontId="35" fillId="0" borderId="0" xfId="0" applyFont="1" applyBorder="1" applyAlignment="1">
      <alignment/>
    </xf>
    <xf numFmtId="0" fontId="34" fillId="0" borderId="11" xfId="0" applyFont="1" applyBorder="1" applyAlignment="1">
      <alignment horizontal="center" vertical="top" wrapText="1"/>
    </xf>
    <xf numFmtId="0" fontId="51" fillId="0" borderId="0" xfId="0" applyFont="1" applyBorder="1" applyAlignment="1">
      <alignment vertical="top"/>
    </xf>
    <xf numFmtId="0" fontId="52" fillId="0" borderId="11" xfId="0" applyFont="1" applyBorder="1" applyAlignment="1">
      <alignment vertical="top" wrapText="1"/>
    </xf>
    <xf numFmtId="0" fontId="23" fillId="0" borderId="11" xfId="0" applyFont="1" applyBorder="1" applyAlignment="1">
      <alignment horizontal="center"/>
    </xf>
    <xf numFmtId="0" fontId="53" fillId="0" borderId="11" xfId="0" applyFont="1" applyBorder="1" applyAlignment="1">
      <alignment horizontal="center" vertical="center" wrapText="1"/>
    </xf>
    <xf numFmtId="0" fontId="0" fillId="0" borderId="0" xfId="0" applyBorder="1" applyAlignment="1">
      <alignment horizontal="center"/>
    </xf>
    <xf numFmtId="0" fontId="42" fillId="0" borderId="0" xfId="0" applyFont="1" applyAlignment="1">
      <alignment horizontal="center"/>
    </xf>
    <xf numFmtId="0" fontId="5" fillId="0" borderId="0" xfId="114" applyFont="1" applyAlignment="1">
      <alignment/>
      <protection/>
    </xf>
    <xf numFmtId="0" fontId="31" fillId="0" borderId="0" xfId="0" applyFont="1" applyAlignment="1">
      <alignment horizontal="right"/>
    </xf>
    <xf numFmtId="0" fontId="2" fillId="0" borderId="11" xfId="0" applyFont="1" applyFill="1" applyBorder="1" applyAlignment="1">
      <alignment horizontal="center"/>
    </xf>
    <xf numFmtId="0" fontId="57" fillId="0" borderId="11" xfId="0" applyFont="1" applyBorder="1" applyAlignment="1">
      <alignment horizontal="center"/>
    </xf>
    <xf numFmtId="0" fontId="57" fillId="0" borderId="11" xfId="0" applyFont="1" applyBorder="1" applyAlignment="1">
      <alignment/>
    </xf>
    <xf numFmtId="0" fontId="2" fillId="0" borderId="14" xfId="0" applyFont="1" applyBorder="1" applyAlignment="1">
      <alignment vertical="top" wrapText="1"/>
    </xf>
    <xf numFmtId="0" fontId="2" fillId="0" borderId="10" xfId="0" applyFont="1" applyBorder="1" applyAlignment="1">
      <alignment vertical="top" wrapText="1"/>
    </xf>
    <xf numFmtId="0" fontId="0" fillId="34" borderId="0" xfId="0" applyFont="1" applyFill="1" applyAlignment="1">
      <alignment/>
    </xf>
    <xf numFmtId="0" fontId="11" fillId="34" borderId="0" xfId="0" applyFont="1" applyFill="1" applyAlignment="1">
      <alignment/>
    </xf>
    <xf numFmtId="0" fontId="2" fillId="34" borderId="0" xfId="0" applyFont="1" applyFill="1" applyAlignment="1">
      <alignment/>
    </xf>
    <xf numFmtId="0" fontId="52" fillId="0" borderId="12" xfId="0" applyFont="1" applyBorder="1" applyAlignment="1">
      <alignment horizontal="center" vertical="top" wrapText="1"/>
    </xf>
    <xf numFmtId="0" fontId="52" fillId="0" borderId="11" xfId="0" applyFont="1" applyBorder="1" applyAlignment="1">
      <alignment horizontal="center" vertical="top" wrapText="1"/>
    </xf>
    <xf numFmtId="0" fontId="2" fillId="0" borderId="0" xfId="0" applyFont="1" applyBorder="1" applyAlignment="1">
      <alignment horizontal="left"/>
    </xf>
    <xf numFmtId="0" fontId="14" fillId="0" borderId="0" xfId="0" applyFont="1" applyBorder="1" applyAlignment="1">
      <alignment horizontal="left"/>
    </xf>
    <xf numFmtId="0" fontId="12" fillId="0" borderId="0" xfId="0" applyFont="1" applyBorder="1" applyAlignment="1">
      <alignment horizontal="center"/>
    </xf>
    <xf numFmtId="49" fontId="2" fillId="0" borderId="0" xfId="0" applyNumberFormat="1" applyFont="1" applyBorder="1" applyAlignment="1">
      <alignment horizontal="left" vertical="top"/>
    </xf>
    <xf numFmtId="0" fontId="14" fillId="0" borderId="0" xfId="0" applyFont="1" applyBorder="1" applyAlignment="1">
      <alignment horizontal="center"/>
    </xf>
    <xf numFmtId="0" fontId="2" fillId="0" borderId="11" xfId="344" applyFont="1" applyFill="1" applyBorder="1" applyAlignment="1">
      <alignment horizontal="left" vertical="center" wrapText="1"/>
      <protection/>
    </xf>
    <xf numFmtId="0" fontId="0" fillId="33" borderId="0" xfId="114" applyFont="1" applyFill="1">
      <alignment/>
      <protection/>
    </xf>
    <xf numFmtId="0" fontId="5" fillId="33" borderId="0" xfId="114" applyFont="1" applyFill="1" applyAlignment="1">
      <alignment/>
      <protection/>
    </xf>
    <xf numFmtId="0" fontId="16" fillId="33" borderId="11" xfId="114" applyFont="1" applyFill="1" applyBorder="1" applyAlignment="1">
      <alignment horizontal="center"/>
      <protection/>
    </xf>
    <xf numFmtId="0" fontId="0" fillId="33" borderId="0" xfId="0" applyFont="1" applyFill="1" applyAlignment="1">
      <alignment/>
    </xf>
    <xf numFmtId="0" fontId="2" fillId="33" borderId="0" xfId="0" applyFont="1" applyFill="1" applyBorder="1" applyAlignment="1">
      <alignment horizontal="right"/>
    </xf>
    <xf numFmtId="0" fontId="2" fillId="33" borderId="11" xfId="0" applyFont="1" applyFill="1" applyBorder="1" applyAlignment="1">
      <alignment horizontal="center" vertical="top" wrapText="1"/>
    </xf>
    <xf numFmtId="0" fontId="2" fillId="33" borderId="14" xfId="0" applyFont="1" applyFill="1" applyBorder="1" applyAlignment="1">
      <alignment horizontal="center" vertical="top" wrapText="1"/>
    </xf>
    <xf numFmtId="0" fontId="0" fillId="33" borderId="11" xfId="0" applyFont="1" applyFill="1" applyBorder="1" applyAlignment="1">
      <alignment horizontal="center"/>
    </xf>
    <xf numFmtId="0" fontId="0" fillId="33" borderId="11" xfId="0" applyFont="1" applyFill="1" applyBorder="1" applyAlignment="1">
      <alignment/>
    </xf>
    <xf numFmtId="0" fontId="0" fillId="33" borderId="11" xfId="0" applyFont="1" applyFill="1" applyBorder="1" applyAlignment="1" quotePrefix="1">
      <alignment horizontal="center"/>
    </xf>
    <xf numFmtId="0" fontId="0" fillId="33" borderId="0" xfId="0" applyFont="1" applyFill="1" applyBorder="1" applyAlignment="1">
      <alignment/>
    </xf>
    <xf numFmtId="0" fontId="2" fillId="33" borderId="0" xfId="0" applyFont="1" applyFill="1" applyBorder="1" applyAlignment="1">
      <alignment horizontal="left"/>
    </xf>
    <xf numFmtId="0" fontId="2" fillId="33" borderId="0" xfId="0" applyFont="1" applyFill="1" applyBorder="1" applyAlignment="1">
      <alignment/>
    </xf>
    <xf numFmtId="0" fontId="2" fillId="33" borderId="0" xfId="0" applyFont="1" applyFill="1" applyAlignment="1">
      <alignment/>
    </xf>
    <xf numFmtId="0" fontId="2" fillId="0" borderId="0" xfId="344" applyFont="1" applyAlignment="1">
      <alignment/>
      <protection/>
    </xf>
    <xf numFmtId="0" fontId="16" fillId="0" borderId="0" xfId="344" applyFont="1" applyAlignment="1">
      <alignment horizontal="right"/>
      <protection/>
    </xf>
    <xf numFmtId="0" fontId="9" fillId="0" borderId="11" xfId="0" applyFont="1" applyBorder="1" applyAlignment="1">
      <alignment horizontal="center"/>
    </xf>
    <xf numFmtId="0" fontId="17" fillId="0" borderId="11" xfId="114" applyFont="1" applyBorder="1">
      <alignment/>
      <protection/>
    </xf>
    <xf numFmtId="0" fontId="56" fillId="0" borderId="11" xfId="114" applyFont="1" applyBorder="1">
      <alignment/>
      <protection/>
    </xf>
    <xf numFmtId="0" fontId="17" fillId="0" borderId="0" xfId="114" applyFont="1" applyBorder="1">
      <alignment/>
      <protection/>
    </xf>
    <xf numFmtId="0" fontId="17" fillId="0" borderId="11" xfId="114" applyFont="1" applyBorder="1" applyAlignment="1">
      <alignment horizontal="center"/>
      <protection/>
    </xf>
    <xf numFmtId="0" fontId="19" fillId="0" borderId="11" xfId="114" applyFont="1" applyBorder="1">
      <alignment/>
      <protection/>
    </xf>
    <xf numFmtId="0" fontId="33" fillId="33" borderId="0" xfId="0" applyFont="1" applyFill="1" applyAlignment="1">
      <alignment/>
    </xf>
    <xf numFmtId="0" fontId="17" fillId="33" borderId="11" xfId="0" applyFont="1" applyFill="1" applyBorder="1" applyAlignment="1">
      <alignment horizontal="center" vertical="top" wrapText="1"/>
    </xf>
    <xf numFmtId="0" fontId="34" fillId="33" borderId="11" xfId="0" applyFont="1" applyFill="1" applyBorder="1" applyAlignment="1">
      <alignment horizontal="center" vertical="top" wrapText="1"/>
    </xf>
    <xf numFmtId="0" fontId="0" fillId="33" borderId="0" xfId="0" applyFill="1" applyAlignment="1">
      <alignment/>
    </xf>
    <xf numFmtId="0" fontId="53" fillId="0" borderId="10" xfId="0" applyFont="1" applyBorder="1" applyAlignment="1">
      <alignment horizontal="center" vertical="center" wrapText="1"/>
    </xf>
    <xf numFmtId="0" fontId="23" fillId="0" borderId="10" xfId="0" applyFont="1" applyBorder="1" applyAlignment="1">
      <alignment horizontal="center"/>
    </xf>
    <xf numFmtId="0" fontId="33" fillId="0" borderId="11" xfId="0" applyFont="1" applyBorder="1" applyAlignment="1" quotePrefix="1">
      <alignment horizontal="center" vertical="top" wrapText="1"/>
    </xf>
    <xf numFmtId="0" fontId="35" fillId="0" borderId="12" xfId="0" applyFont="1" applyBorder="1" applyAlignment="1">
      <alignment horizontal="center" vertical="top" wrapText="1"/>
    </xf>
    <xf numFmtId="0" fontId="9" fillId="33" borderId="0" xfId="0" applyFont="1" applyFill="1" applyAlignment="1">
      <alignment horizontal="right"/>
    </xf>
    <xf numFmtId="0" fontId="2" fillId="0" borderId="0" xfId="0" applyFont="1" applyBorder="1" applyAlignment="1">
      <alignment horizontal="center" vertical="center" wrapText="1"/>
    </xf>
    <xf numFmtId="0" fontId="2" fillId="33" borderId="11" xfId="114" applyFont="1" applyFill="1" applyBorder="1" applyAlignment="1">
      <alignment horizontal="center" vertical="center"/>
      <protection/>
    </xf>
    <xf numFmtId="0" fontId="38" fillId="0" borderId="0" xfId="0" applyFont="1" applyAlignment="1">
      <alignment/>
    </xf>
    <xf numFmtId="0" fontId="14" fillId="0" borderId="0" xfId="0" applyFont="1" applyAlignment="1">
      <alignment/>
    </xf>
    <xf numFmtId="0" fontId="58" fillId="0" borderId="11" xfId="0" applyFont="1" applyBorder="1" applyAlignment="1">
      <alignment/>
    </xf>
    <xf numFmtId="0" fontId="31" fillId="0" borderId="0" xfId="0" applyFont="1" applyAlignment="1">
      <alignment horizontal="center"/>
    </xf>
    <xf numFmtId="0" fontId="34" fillId="0" borderId="10" xfId="0" applyFont="1" applyBorder="1" applyAlignment="1">
      <alignment horizontal="center" vertical="top" wrapText="1"/>
    </xf>
    <xf numFmtId="0" fontId="0" fillId="33" borderId="14" xfId="0" applyFont="1" applyFill="1" applyBorder="1" applyAlignment="1">
      <alignment/>
    </xf>
    <xf numFmtId="0" fontId="34" fillId="33" borderId="10" xfId="0" applyFont="1" applyFill="1" applyBorder="1" applyAlignment="1">
      <alignment horizontal="center" vertical="top" wrapText="1"/>
    </xf>
    <xf numFmtId="0" fontId="2" fillId="0" borderId="0" xfId="147" applyFont="1">
      <alignment/>
      <protection/>
    </xf>
    <xf numFmtId="0" fontId="2" fillId="0" borderId="0" xfId="147" applyFont="1" applyAlignment="1">
      <alignment horizontal="center" vertical="top" wrapText="1"/>
      <protection/>
    </xf>
    <xf numFmtId="0" fontId="31" fillId="33" borderId="0" xfId="0" applyFont="1" applyFill="1" applyAlignment="1">
      <alignment horizontal="center"/>
    </xf>
    <xf numFmtId="0" fontId="35" fillId="33" borderId="11" xfId="0" applyFont="1" applyFill="1" applyBorder="1" applyAlignment="1" quotePrefix="1">
      <alignment horizontal="center" vertical="top" wrapText="1"/>
    </xf>
    <xf numFmtId="0" fontId="13" fillId="0" borderId="0" xfId="344" applyFont="1" applyAlignment="1">
      <alignment horizontal="left"/>
      <protection/>
    </xf>
    <xf numFmtId="0" fontId="2" fillId="0" borderId="0" xfId="344" applyFont="1" applyAlignment="1">
      <alignment horizontal="center"/>
      <protection/>
    </xf>
    <xf numFmtId="0" fontId="2" fillId="0" borderId="0" xfId="344" applyFont="1" applyAlignment="1">
      <alignment horizontal="left"/>
      <protection/>
    </xf>
    <xf numFmtId="0" fontId="0" fillId="0" borderId="11" xfId="344" applyFont="1" applyBorder="1">
      <alignment/>
      <protection/>
    </xf>
    <xf numFmtId="0" fontId="0" fillId="0" borderId="0" xfId="344" applyFont="1" applyBorder="1">
      <alignment/>
      <protection/>
    </xf>
    <xf numFmtId="0" fontId="0" fillId="0" borderId="11" xfId="344" applyFont="1" applyBorder="1" applyAlignment="1">
      <alignment horizontal="center"/>
      <protection/>
    </xf>
    <xf numFmtId="0" fontId="0" fillId="0" borderId="11" xfId="344" applyFont="1" applyBorder="1" applyAlignment="1" quotePrefix="1">
      <alignment horizontal="center"/>
      <protection/>
    </xf>
    <xf numFmtId="0" fontId="2" fillId="0" borderId="11" xfId="344" applyFont="1" applyBorder="1">
      <alignment/>
      <protection/>
    </xf>
    <xf numFmtId="0" fontId="2" fillId="0" borderId="0" xfId="344" applyFont="1" applyAlignment="1">
      <alignment horizontal="right" vertical="top" wrapText="1"/>
      <protection/>
    </xf>
    <xf numFmtId="0" fontId="58" fillId="0" borderId="11" xfId="0" applyFont="1" applyFill="1" applyBorder="1" applyAlignment="1">
      <alignment/>
    </xf>
    <xf numFmtId="0" fontId="97" fillId="0" borderId="0" xfId="114" applyBorder="1" applyAlignment="1">
      <alignment horizontal="center"/>
      <protection/>
    </xf>
    <xf numFmtId="0" fontId="16" fillId="0" borderId="12" xfId="0" applyFont="1" applyBorder="1" applyAlignment="1">
      <alignment horizontal="center" vertical="top" wrapText="1"/>
    </xf>
    <xf numFmtId="0" fontId="20" fillId="0" borderId="11" xfId="114" applyFont="1" applyBorder="1" applyAlignment="1">
      <alignment horizontal="center" vertical="center" wrapText="1"/>
      <protection/>
    </xf>
    <xf numFmtId="0" fontId="58" fillId="0" borderId="11" xfId="0" applyFont="1" applyBorder="1" applyAlignment="1">
      <alignment horizontal="left"/>
    </xf>
    <xf numFmtId="0" fontId="2" fillId="0" borderId="11" xfId="345" applyFont="1" applyBorder="1" applyAlignment="1" quotePrefix="1">
      <alignment horizontal="center"/>
      <protection/>
    </xf>
    <xf numFmtId="0" fontId="34" fillId="0" borderId="10" xfId="0" applyFont="1" applyBorder="1" applyAlignment="1">
      <alignment vertical="center" wrapText="1"/>
    </xf>
    <xf numFmtId="0" fontId="11" fillId="33" borderId="0" xfId="0" applyFont="1" applyFill="1" applyAlignment="1">
      <alignment/>
    </xf>
    <xf numFmtId="0" fontId="9" fillId="0" borderId="11" xfId="344" applyFont="1" applyBorder="1" applyAlignment="1">
      <alignment horizontal="center" vertical="top" wrapText="1"/>
      <protection/>
    </xf>
    <xf numFmtId="0" fontId="16" fillId="0" borderId="11" xfId="344" applyFont="1" applyBorder="1" applyAlignment="1">
      <alignment horizontal="center" vertical="top" wrapText="1"/>
      <protection/>
    </xf>
    <xf numFmtId="0" fontId="16" fillId="0" borderId="14" xfId="344" applyFont="1" applyBorder="1" applyAlignment="1">
      <alignment horizontal="center" vertical="top" wrapText="1"/>
      <protection/>
    </xf>
    <xf numFmtId="0" fontId="16" fillId="0" borderId="13" xfId="344" applyFont="1" applyBorder="1" applyAlignment="1">
      <alignment horizontal="center" vertical="top" wrapText="1"/>
      <protection/>
    </xf>
    <xf numFmtId="0" fontId="16" fillId="33" borderId="11" xfId="0" applyFont="1" applyFill="1" applyBorder="1" applyAlignment="1">
      <alignment horizontal="center" vertical="top" wrapText="1"/>
    </xf>
    <xf numFmtId="0" fontId="2" fillId="33" borderId="11" xfId="0" applyFont="1" applyFill="1" applyBorder="1" applyAlignment="1">
      <alignment horizontal="center"/>
    </xf>
    <xf numFmtId="0" fontId="16" fillId="34" borderId="0" xfId="0" applyFont="1" applyFill="1" applyAlignment="1">
      <alignment/>
    </xf>
    <xf numFmtId="0" fontId="26" fillId="0" borderId="11" xfId="114" applyFont="1" applyBorder="1" applyAlignment="1">
      <alignment horizontal="center" vertical="top" wrapText="1"/>
      <protection/>
    </xf>
    <xf numFmtId="0" fontId="42" fillId="0" borderId="0" xfId="114" applyFont="1" applyAlignment="1">
      <alignment horizontal="center"/>
      <protection/>
    </xf>
    <xf numFmtId="0" fontId="26" fillId="0" borderId="11" xfId="114" applyFont="1" applyBorder="1" applyAlignment="1">
      <alignment horizontal="center"/>
      <protection/>
    </xf>
    <xf numFmtId="0" fontId="34" fillId="33" borderId="21" xfId="0" applyFont="1" applyFill="1" applyBorder="1" applyAlignment="1">
      <alignment horizontal="center" vertical="top" wrapText="1"/>
    </xf>
    <xf numFmtId="0" fontId="35" fillId="0" borderId="14" xfId="0" applyFont="1" applyBorder="1" applyAlignment="1" quotePrefix="1">
      <alignment horizontal="center" vertical="top" wrapText="1"/>
    </xf>
    <xf numFmtId="0" fontId="58" fillId="0" borderId="11" xfId="344" applyFont="1" applyBorder="1">
      <alignment/>
      <protection/>
    </xf>
    <xf numFmtId="2" fontId="12" fillId="0" borderId="11" xfId="0" applyNumberFormat="1" applyFont="1" applyBorder="1" applyAlignment="1">
      <alignment horizontal="center"/>
    </xf>
    <xf numFmtId="2" fontId="14" fillId="0" borderId="11" xfId="0" applyNumberFormat="1" applyFont="1" applyBorder="1" applyAlignment="1">
      <alignment horizontal="center"/>
    </xf>
    <xf numFmtId="2" fontId="12" fillId="0" borderId="11" xfId="0" applyNumberFormat="1" applyFont="1" applyBorder="1" applyAlignment="1">
      <alignment/>
    </xf>
    <xf numFmtId="2" fontId="0" fillId="0" borderId="11" xfId="0" applyNumberFormat="1" applyFont="1" applyBorder="1" applyAlignment="1">
      <alignment horizontal="center"/>
    </xf>
    <xf numFmtId="2" fontId="57" fillId="0" borderId="11" xfId="0" applyNumberFormat="1" applyFont="1" applyBorder="1" applyAlignment="1">
      <alignment horizontal="center"/>
    </xf>
    <xf numFmtId="2" fontId="0" fillId="0" borderId="11" xfId="0" applyNumberFormat="1" applyBorder="1" applyAlignment="1">
      <alignment horizontal="center"/>
    </xf>
    <xf numFmtId="2" fontId="0" fillId="0" borderId="11" xfId="0" applyNumberFormat="1" applyBorder="1" applyAlignment="1">
      <alignment/>
    </xf>
    <xf numFmtId="2" fontId="0" fillId="0" borderId="11" xfId="0" applyNumberFormat="1" applyFont="1" applyBorder="1" applyAlignment="1">
      <alignment/>
    </xf>
    <xf numFmtId="14" fontId="12" fillId="0" borderId="11" xfId="356" applyNumberFormat="1" applyFont="1" applyBorder="1" applyAlignment="1">
      <alignment horizontal="center" vertical="top" wrapText="1"/>
      <protection/>
    </xf>
    <xf numFmtId="0" fontId="59" fillId="0" borderId="11" xfId="0" applyFont="1" applyFill="1" applyBorder="1" applyAlignment="1">
      <alignment horizontal="left" vertical="center" wrapText="1"/>
    </xf>
    <xf numFmtId="1" fontId="0" fillId="0" borderId="15" xfId="0" applyNumberFormat="1" applyFont="1" applyBorder="1" applyAlignment="1">
      <alignment/>
    </xf>
    <xf numFmtId="2" fontId="0" fillId="0" borderId="14" xfId="0" applyNumberFormat="1" applyFont="1" applyBorder="1" applyAlignment="1">
      <alignment/>
    </xf>
    <xf numFmtId="2" fontId="11" fillId="0" borderId="11" xfId="114" applyNumberFormat="1" applyFont="1" applyBorder="1" applyAlignment="1">
      <alignment/>
      <protection/>
    </xf>
    <xf numFmtId="2" fontId="11" fillId="0" borderId="11" xfId="114" applyNumberFormat="1" applyFont="1" applyBorder="1" applyAlignment="1">
      <alignment horizontal="right"/>
      <protection/>
    </xf>
    <xf numFmtId="2" fontId="11" fillId="0" borderId="11" xfId="114" applyNumberFormat="1" applyFont="1" applyFill="1" applyBorder="1" applyAlignment="1">
      <alignment horizontal="right"/>
      <protection/>
    </xf>
    <xf numFmtId="2" fontId="11" fillId="33" borderId="11" xfId="114" applyNumberFormat="1" applyFont="1" applyFill="1" applyBorder="1" applyAlignment="1">
      <alignment horizontal="right"/>
      <protection/>
    </xf>
    <xf numFmtId="2" fontId="11" fillId="0" borderId="11" xfId="114" applyNumberFormat="1" applyFont="1" applyBorder="1" applyAlignment="1">
      <alignment horizontal="right" wrapText="1"/>
      <protection/>
    </xf>
    <xf numFmtId="0" fontId="0" fillId="0" borderId="14" xfId="0" applyFont="1" applyBorder="1" applyAlignment="1">
      <alignment horizontal="center"/>
    </xf>
    <xf numFmtId="0" fontId="0" fillId="0" borderId="15"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 fillId="0" borderId="14" xfId="345" applyFont="1" applyBorder="1" applyAlignment="1">
      <alignment horizontal="center"/>
      <protection/>
    </xf>
    <xf numFmtId="0" fontId="11" fillId="0" borderId="11" xfId="0" applyFont="1" applyBorder="1" applyAlignment="1">
      <alignment horizontal="center"/>
    </xf>
    <xf numFmtId="0" fontId="12" fillId="0" borderId="11" xfId="0" applyFont="1" applyFill="1" applyBorder="1" applyAlignment="1">
      <alignment horizontal="center"/>
    </xf>
    <xf numFmtId="0" fontId="11" fillId="0" borderId="11" xfId="0" applyFont="1" applyBorder="1" applyAlignment="1">
      <alignment horizontal="center" vertical="top"/>
    </xf>
    <xf numFmtId="0" fontId="11" fillId="0" borderId="11" xfId="0" applyFont="1" applyBorder="1" applyAlignment="1">
      <alignment horizontal="center" vertical="top" wrapText="1"/>
    </xf>
    <xf numFmtId="0" fontId="12" fillId="0" borderId="11" xfId="0" applyFont="1" applyFill="1" applyBorder="1" applyAlignment="1">
      <alignment horizontal="center" vertical="top" wrapText="1"/>
    </xf>
    <xf numFmtId="0" fontId="14" fillId="0" borderId="11" xfId="0" applyFont="1" applyFill="1" applyBorder="1" applyAlignment="1">
      <alignment horizontal="center" vertical="top" wrapText="1"/>
    </xf>
    <xf numFmtId="0" fontId="0" fillId="33" borderId="14" xfId="0" applyFont="1" applyFill="1" applyBorder="1" applyAlignment="1">
      <alignment horizontal="center" vertical="center"/>
    </xf>
    <xf numFmtId="2" fontId="0" fillId="33" borderId="11" xfId="0" applyNumberFormat="1" applyFont="1" applyFill="1" applyBorder="1" applyAlignment="1">
      <alignment/>
    </xf>
    <xf numFmtId="2" fontId="0" fillId="33" borderId="11" xfId="0" applyNumberFormat="1" applyFont="1" applyFill="1" applyBorder="1" applyAlignment="1">
      <alignment horizontal="center"/>
    </xf>
    <xf numFmtId="0" fontId="0" fillId="33" borderId="14" xfId="0" applyFont="1" applyFill="1" applyBorder="1" applyAlignment="1">
      <alignment horizontal="center"/>
    </xf>
    <xf numFmtId="1" fontId="0" fillId="33" borderId="11" xfId="0" applyNumberFormat="1" applyFont="1" applyFill="1" applyBorder="1" applyAlignment="1">
      <alignment horizontal="center"/>
    </xf>
    <xf numFmtId="0" fontId="0" fillId="33" borderId="21" xfId="0" applyFont="1" applyFill="1" applyBorder="1" applyAlignment="1">
      <alignment/>
    </xf>
    <xf numFmtId="0" fontId="0" fillId="33" borderId="22" xfId="0" applyFont="1" applyFill="1" applyBorder="1" applyAlignment="1">
      <alignment/>
    </xf>
    <xf numFmtId="0" fontId="0" fillId="33" borderId="23" xfId="0" applyFont="1" applyFill="1" applyBorder="1" applyAlignment="1">
      <alignment/>
    </xf>
    <xf numFmtId="0" fontId="0" fillId="33" borderId="20" xfId="0" applyFont="1" applyFill="1" applyBorder="1" applyAlignment="1">
      <alignment/>
    </xf>
    <xf numFmtId="0" fontId="0" fillId="33" borderId="0" xfId="0" applyFont="1" applyFill="1" applyBorder="1" applyAlignment="1">
      <alignment/>
    </xf>
    <xf numFmtId="0" fontId="0" fillId="33" borderId="24" xfId="0" applyFont="1" applyFill="1" applyBorder="1" applyAlignment="1">
      <alignment/>
    </xf>
    <xf numFmtId="0" fontId="0" fillId="33" borderId="17" xfId="0" applyFont="1" applyFill="1" applyBorder="1" applyAlignment="1">
      <alignment/>
    </xf>
    <xf numFmtId="0" fontId="0" fillId="33" borderId="16" xfId="0" applyFont="1" applyFill="1" applyBorder="1" applyAlignment="1">
      <alignment/>
    </xf>
    <xf numFmtId="0" fontId="0" fillId="33" borderId="25" xfId="0" applyFont="1" applyFill="1" applyBorder="1" applyAlignment="1">
      <alignment/>
    </xf>
    <xf numFmtId="0" fontId="47" fillId="33" borderId="0" xfId="0" applyFont="1" applyFill="1" applyBorder="1" applyAlignment="1">
      <alignment/>
    </xf>
    <xf numFmtId="0" fontId="21" fillId="0" borderId="11" xfId="114" applyFont="1" applyBorder="1" applyAlignment="1">
      <alignment horizontal="center" vertical="center" wrapText="1"/>
      <protection/>
    </xf>
    <xf numFmtId="0" fontId="21" fillId="0" borderId="12" xfId="114" applyFont="1" applyBorder="1" applyAlignment="1">
      <alignment horizontal="center" vertical="center" wrapText="1"/>
      <protection/>
    </xf>
    <xf numFmtId="49" fontId="18" fillId="0" borderId="11" xfId="114" applyNumberFormat="1" applyFont="1" applyBorder="1" applyAlignment="1">
      <alignment horizontal="center" vertical="center" wrapText="1"/>
      <protection/>
    </xf>
    <xf numFmtId="0" fontId="18" fillId="0" borderId="11" xfId="114" applyFont="1" applyBorder="1" applyAlignment="1">
      <alignment horizontal="center" vertical="center" wrapText="1"/>
      <protection/>
    </xf>
    <xf numFmtId="0" fontId="97" fillId="0" borderId="11" xfId="114" applyBorder="1" applyAlignment="1">
      <alignment horizontal="center" vertical="center"/>
      <protection/>
    </xf>
    <xf numFmtId="0" fontId="0" fillId="33" borderId="11" xfId="0" applyFill="1" applyBorder="1" applyAlignment="1">
      <alignment horizontal="center"/>
    </xf>
    <xf numFmtId="0" fontId="0" fillId="0" borderId="11" xfId="0" applyFont="1" applyBorder="1" applyAlignment="1">
      <alignment horizontal="center" wrapText="1"/>
    </xf>
    <xf numFmtId="0" fontId="0" fillId="0" borderId="13" xfId="0" applyBorder="1" applyAlignment="1">
      <alignment horizontal="center"/>
    </xf>
    <xf numFmtId="0" fontId="33" fillId="0" borderId="11" xfId="0" applyFont="1" applyBorder="1" applyAlignment="1" quotePrefix="1">
      <alignment horizontal="center" wrapText="1"/>
    </xf>
    <xf numFmtId="0" fontId="43" fillId="0" borderId="11" xfId="0" applyFont="1" applyBorder="1" applyAlignment="1" quotePrefix="1">
      <alignment horizontal="center" vertical="top" wrapText="1"/>
    </xf>
    <xf numFmtId="0" fontId="0" fillId="0" borderId="17" xfId="0" applyFont="1" applyBorder="1" applyAlignment="1">
      <alignment horizontal="center"/>
    </xf>
    <xf numFmtId="1" fontId="0" fillId="0" borderId="15" xfId="0" applyNumberFormat="1" applyFont="1" applyBorder="1" applyAlignment="1">
      <alignment horizontal="center"/>
    </xf>
    <xf numFmtId="1" fontId="0" fillId="0" borderId="14" xfId="0" applyNumberFormat="1" applyFont="1" applyBorder="1" applyAlignment="1">
      <alignment/>
    </xf>
    <xf numFmtId="2" fontId="0" fillId="0" borderId="0" xfId="0" applyNumberFormat="1" applyFont="1" applyAlignment="1">
      <alignment/>
    </xf>
    <xf numFmtId="0" fontId="2" fillId="0" borderId="15" xfId="345" applyFont="1" applyBorder="1" applyAlignment="1">
      <alignment horizontal="left"/>
      <protection/>
    </xf>
    <xf numFmtId="0" fontId="18" fillId="0" borderId="11" xfId="114" applyFont="1" applyBorder="1" applyAlignment="1">
      <alignment horizontal="center" wrapText="1"/>
      <protection/>
    </xf>
    <xf numFmtId="2" fontId="49" fillId="0" borderId="11" xfId="345" applyNumberFormat="1" applyFont="1" applyBorder="1" applyAlignment="1">
      <alignment vertical="center"/>
      <protection/>
    </xf>
    <xf numFmtId="0" fontId="49" fillId="0" borderId="11" xfId="345" applyFont="1" applyBorder="1" applyAlignment="1">
      <alignment vertical="center"/>
      <protection/>
    </xf>
    <xf numFmtId="1" fontId="0" fillId="0" borderId="11" xfId="0" applyNumberFormat="1" applyFont="1" applyBorder="1" applyAlignment="1">
      <alignment horizontal="center"/>
    </xf>
    <xf numFmtId="1" fontId="0" fillId="33" borderId="15" xfId="0" applyNumberFormat="1" applyFont="1" applyFill="1" applyBorder="1" applyAlignment="1">
      <alignment horizontal="center"/>
    </xf>
    <xf numFmtId="2" fontId="11" fillId="0" borderId="11" xfId="114" applyNumberFormat="1" applyFont="1" applyBorder="1" applyAlignment="1">
      <alignment horizontal="center" vertical="center"/>
      <protection/>
    </xf>
    <xf numFmtId="2" fontId="11" fillId="0" borderId="11" xfId="114" applyNumberFormat="1" applyFont="1" applyFill="1" applyBorder="1" applyAlignment="1">
      <alignment horizontal="center" vertical="center"/>
      <protection/>
    </xf>
    <xf numFmtId="2" fontId="0" fillId="33" borderId="11" xfId="0" applyNumberFormat="1" applyFont="1" applyFill="1" applyBorder="1" applyAlignment="1">
      <alignment/>
    </xf>
    <xf numFmtId="2" fontId="2" fillId="0" borderId="11" xfId="0" applyNumberFormat="1" applyFont="1" applyBorder="1" applyAlignment="1">
      <alignment/>
    </xf>
    <xf numFmtId="0" fontId="0" fillId="0" borderId="11" xfId="0" applyFont="1" applyBorder="1" applyAlignment="1">
      <alignment vertical="center"/>
    </xf>
    <xf numFmtId="0" fontId="0" fillId="0" borderId="11" xfId="0" applyFont="1" applyBorder="1" applyAlignment="1">
      <alignment/>
    </xf>
    <xf numFmtId="2" fontId="0" fillId="0" borderId="19" xfId="0" applyNumberFormat="1" applyFont="1" applyFill="1" applyBorder="1" applyAlignment="1">
      <alignment/>
    </xf>
    <xf numFmtId="2" fontId="0" fillId="0" borderId="0" xfId="0" applyNumberFormat="1" applyAlignment="1">
      <alignment/>
    </xf>
    <xf numFmtId="2" fontId="2" fillId="0" borderId="11" xfId="0" applyNumberFormat="1" applyFont="1" applyBorder="1" applyAlignment="1">
      <alignment horizontal="center"/>
    </xf>
    <xf numFmtId="180" fontId="0" fillId="0" borderId="0" xfId="0" applyNumberFormat="1" applyAlignment="1">
      <alignment/>
    </xf>
    <xf numFmtId="180" fontId="0" fillId="0" borderId="0" xfId="0" applyNumberFormat="1" applyBorder="1" applyAlignment="1">
      <alignment/>
    </xf>
    <xf numFmtId="180" fontId="0" fillId="0" borderId="0" xfId="0" applyNumberFormat="1" applyFill="1" applyBorder="1" applyAlignment="1">
      <alignment/>
    </xf>
    <xf numFmtId="2" fontId="0" fillId="0" borderId="11" xfId="0" applyNumberFormat="1" applyFont="1" applyBorder="1" applyAlignment="1">
      <alignment/>
    </xf>
    <xf numFmtId="2" fontId="0" fillId="0" borderId="19" xfId="0" applyNumberFormat="1" applyFill="1" applyBorder="1" applyAlignment="1">
      <alignment/>
    </xf>
    <xf numFmtId="0" fontId="0" fillId="0" borderId="11" xfId="0" applyBorder="1" applyAlignment="1">
      <alignment horizontal="right"/>
    </xf>
    <xf numFmtId="0" fontId="49" fillId="0" borderId="11" xfId="114" applyFont="1" applyBorder="1" applyAlignment="1">
      <alignment horizontal="left" vertical="center"/>
      <protection/>
    </xf>
    <xf numFmtId="0" fontId="49" fillId="0" borderId="11" xfId="114" applyFont="1" applyBorder="1" applyAlignment="1">
      <alignment horizontal="left" vertical="center" wrapText="1"/>
      <protection/>
    </xf>
    <xf numFmtId="0" fontId="62" fillId="0" borderId="11" xfId="114" applyFont="1" applyBorder="1" applyAlignment="1">
      <alignment horizontal="left" vertical="center"/>
      <protection/>
    </xf>
    <xf numFmtId="0" fontId="0" fillId="0" borderId="11" xfId="114" applyFont="1" applyBorder="1" applyAlignment="1">
      <alignment horizontal="left" vertical="center"/>
      <protection/>
    </xf>
    <xf numFmtId="0" fontId="0" fillId="0" borderId="11" xfId="114" applyFont="1" applyBorder="1" applyAlignment="1">
      <alignment horizontal="left"/>
      <protection/>
    </xf>
    <xf numFmtId="0" fontId="23" fillId="0" borderId="11" xfId="0" applyFont="1" applyBorder="1" applyAlignment="1">
      <alignment horizontal="center" vertical="top"/>
    </xf>
    <xf numFmtId="0" fontId="33" fillId="0" borderId="11" xfId="344" applyFont="1" applyBorder="1" applyAlignment="1">
      <alignment horizontal="center" vertical="top" wrapText="1"/>
      <protection/>
    </xf>
    <xf numFmtId="0" fontId="49" fillId="0" borderId="11" xfId="344" applyFont="1" applyFill="1" applyBorder="1" applyAlignment="1">
      <alignment horizontal="center" vertical="center"/>
      <protection/>
    </xf>
    <xf numFmtId="0" fontId="0" fillId="0" borderId="11" xfId="344" applyFill="1" applyBorder="1" applyAlignment="1">
      <alignment horizontal="center"/>
      <protection/>
    </xf>
    <xf numFmtId="0" fontId="35" fillId="0" borderId="11" xfId="344" applyFont="1" applyBorder="1" applyAlignment="1" quotePrefix="1">
      <alignment horizontal="center" vertical="top" wrapText="1"/>
      <protection/>
    </xf>
    <xf numFmtId="0" fontId="35" fillId="0" borderId="11" xfId="344" applyFont="1" applyBorder="1" applyAlignment="1">
      <alignment horizontal="center" vertical="top" wrapText="1"/>
      <protection/>
    </xf>
    <xf numFmtId="0" fontId="35" fillId="0" borderId="11" xfId="0" applyFont="1" applyFill="1" applyBorder="1" applyAlignment="1" quotePrefix="1">
      <alignment horizontal="center" vertical="top" wrapText="1"/>
    </xf>
    <xf numFmtId="0" fontId="23" fillId="0" borderId="11" xfId="0" applyFont="1" applyBorder="1" applyAlignment="1">
      <alignment horizontal="center"/>
    </xf>
    <xf numFmtId="0" fontId="53" fillId="0" borderId="10" xfId="0" applyFont="1" applyBorder="1" applyAlignment="1">
      <alignment horizontal="center" vertical="center" wrapText="1"/>
    </xf>
    <xf numFmtId="0" fontId="23" fillId="0" borderId="10" xfId="0" applyFont="1" applyBorder="1" applyAlignment="1">
      <alignment horizontal="center"/>
    </xf>
    <xf numFmtId="0" fontId="35" fillId="0" borderId="14" xfId="344" applyFont="1" applyFill="1" applyBorder="1" applyAlignment="1" quotePrefix="1">
      <alignment horizontal="center" vertical="top" wrapText="1"/>
      <protection/>
    </xf>
    <xf numFmtId="0" fontId="59" fillId="0" borderId="11" xfId="107" applyFont="1" applyFill="1" applyBorder="1" applyAlignment="1">
      <alignment horizontal="center" vertical="center" wrapText="1"/>
      <protection/>
    </xf>
    <xf numFmtId="0" fontId="43" fillId="0" borderId="11" xfId="344" applyFont="1" applyBorder="1" applyAlignment="1" quotePrefix="1">
      <alignment horizontal="center" vertical="top" wrapText="1"/>
      <protection/>
    </xf>
    <xf numFmtId="0" fontId="64" fillId="0" borderId="11" xfId="344" applyFont="1" applyBorder="1" applyAlignment="1">
      <alignment horizontal="center"/>
      <protection/>
    </xf>
    <xf numFmtId="0" fontId="49" fillId="0" borderId="11" xfId="107" applyFont="1" applyFill="1" applyBorder="1" applyAlignment="1" quotePrefix="1">
      <alignment horizontal="center" vertical="center" wrapText="1"/>
      <protection/>
    </xf>
    <xf numFmtId="0" fontId="65" fillId="0" borderId="11" xfId="0" applyFont="1" applyBorder="1" applyAlignment="1" quotePrefix="1">
      <alignment horizontal="center" vertical="top" wrapText="1"/>
    </xf>
    <xf numFmtId="0" fontId="0" fillId="0" borderId="11" xfId="344" applyFont="1" applyBorder="1" applyAlignment="1" quotePrefix="1">
      <alignment horizontal="center" vertical="center" wrapText="1"/>
      <protection/>
    </xf>
    <xf numFmtId="0" fontId="0" fillId="0" borderId="11" xfId="344" applyFont="1" applyBorder="1" applyAlignment="1" quotePrefix="1">
      <alignment horizontal="center" vertical="top" wrapText="1"/>
      <protection/>
    </xf>
    <xf numFmtId="0" fontId="0" fillId="0" borderId="14" xfId="344" applyFont="1" applyBorder="1" applyAlignment="1" quotePrefix="1">
      <alignment horizontal="center" vertical="top" wrapText="1"/>
      <protection/>
    </xf>
    <xf numFmtId="0" fontId="66" fillId="0" borderId="11" xfId="344" applyFont="1" applyBorder="1" applyAlignment="1">
      <alignment horizontal="center"/>
      <protection/>
    </xf>
    <xf numFmtId="0" fontId="63" fillId="0" borderId="11" xfId="344" applyFont="1" applyBorder="1" applyAlignment="1">
      <alignment horizontal="center" vertical="center"/>
      <protection/>
    </xf>
    <xf numFmtId="0" fontId="0" fillId="0" borderId="11" xfId="107" applyFont="1" applyBorder="1" applyAlignment="1">
      <alignment horizontal="center"/>
      <protection/>
    </xf>
    <xf numFmtId="0" fontId="0" fillId="0" borderId="11" xfId="107" applyBorder="1" applyAlignment="1">
      <alignment horizontal="center"/>
      <protection/>
    </xf>
    <xf numFmtId="0" fontId="0" fillId="33" borderId="11" xfId="107" applyFill="1" applyBorder="1" applyAlignment="1">
      <alignment horizontal="center"/>
      <protection/>
    </xf>
    <xf numFmtId="0" fontId="33" fillId="0" borderId="11" xfId="344" applyFont="1" applyBorder="1" applyAlignment="1" quotePrefix="1">
      <alignment horizontal="center" vertical="center" wrapText="1"/>
      <protection/>
    </xf>
    <xf numFmtId="0" fontId="33" fillId="0" borderId="11" xfId="344" applyFont="1" applyBorder="1" applyAlignment="1" quotePrefix="1">
      <alignment horizontal="center" vertical="top" wrapText="1"/>
      <protection/>
    </xf>
    <xf numFmtId="0" fontId="1" fillId="0" borderId="11" xfId="344" applyFont="1" applyBorder="1" applyAlignment="1">
      <alignment horizontal="center"/>
      <protection/>
    </xf>
    <xf numFmtId="0" fontId="49" fillId="0" borderId="11" xfId="107" applyFont="1" applyBorder="1" applyAlignment="1" quotePrefix="1">
      <alignment horizontal="center" vertical="center" wrapText="1"/>
      <protection/>
    </xf>
    <xf numFmtId="0" fontId="35" fillId="0" borderId="11" xfId="107" applyFont="1" applyBorder="1" applyAlignment="1" quotePrefix="1">
      <alignment horizontal="center" vertical="top" wrapText="1"/>
      <protection/>
    </xf>
    <xf numFmtId="0" fontId="35" fillId="0" borderId="11" xfId="107" applyFont="1" applyBorder="1" applyAlignment="1" quotePrefix="1">
      <alignment horizontal="center" vertical="center" wrapText="1"/>
      <protection/>
    </xf>
    <xf numFmtId="0" fontId="0" fillId="0" borderId="11" xfId="107" applyFont="1" applyBorder="1" applyAlignment="1">
      <alignment horizontal="center" vertical="center"/>
      <protection/>
    </xf>
    <xf numFmtId="0" fontId="12" fillId="0" borderId="11" xfId="344" applyFont="1" applyBorder="1" applyAlignment="1">
      <alignment horizontal="center"/>
      <protection/>
    </xf>
    <xf numFmtId="0" fontId="0" fillId="0" borderId="19" xfId="0" applyFont="1" applyFill="1" applyBorder="1" applyAlignment="1">
      <alignment horizontal="center"/>
    </xf>
    <xf numFmtId="0" fontId="19" fillId="0" borderId="11" xfId="114" applyFont="1" applyBorder="1" applyAlignment="1">
      <alignment horizontal="center" vertical="center" wrapText="1"/>
      <protection/>
    </xf>
    <xf numFmtId="2" fontId="18" fillId="0" borderId="11" xfId="114" applyNumberFormat="1" applyFont="1" applyBorder="1" applyAlignment="1">
      <alignment horizontal="center" vertical="center" wrapText="1"/>
      <protection/>
    </xf>
    <xf numFmtId="2" fontId="97" fillId="0" borderId="11" xfId="114" applyNumberFormat="1" applyFont="1" applyBorder="1" applyAlignment="1">
      <alignment horizontal="center" vertical="center"/>
      <protection/>
    </xf>
    <xf numFmtId="0" fontId="118" fillId="0" borderId="11" xfId="114" applyFont="1" applyBorder="1" applyAlignment="1">
      <alignment horizontal="center"/>
      <protection/>
    </xf>
    <xf numFmtId="2" fontId="118" fillId="0" borderId="11" xfId="114" applyNumberFormat="1" applyFont="1" applyBorder="1" applyAlignment="1">
      <alignment horizontal="center"/>
      <protection/>
    </xf>
    <xf numFmtId="0" fontId="0" fillId="33" borderId="14" xfId="0" applyFill="1" applyBorder="1" applyAlignment="1">
      <alignment horizontal="center"/>
    </xf>
    <xf numFmtId="0" fontId="54" fillId="0" borderId="11" xfId="0" applyFont="1" applyBorder="1" applyAlignment="1">
      <alignment horizontal="center" vertical="center" wrapText="1"/>
    </xf>
    <xf numFmtId="0" fontId="54" fillId="0" borderId="10" xfId="0" applyFont="1" applyBorder="1" applyAlignment="1">
      <alignment horizontal="center" vertical="center" wrapText="1"/>
    </xf>
    <xf numFmtId="17" fontId="35" fillId="0" borderId="11" xfId="344" applyNumberFormat="1" applyFont="1" applyBorder="1" applyAlignment="1" quotePrefix="1">
      <alignment horizontal="center" vertical="top" wrapText="1"/>
      <protection/>
    </xf>
    <xf numFmtId="0" fontId="35" fillId="0" borderId="14" xfId="344" applyFont="1" applyBorder="1" applyAlignment="1">
      <alignment horizontal="center" vertical="top" wrapText="1"/>
      <protection/>
    </xf>
    <xf numFmtId="0" fontId="0" fillId="33" borderId="11" xfId="0" applyFill="1" applyBorder="1" applyAlignment="1">
      <alignment horizontal="center" vertical="center"/>
    </xf>
    <xf numFmtId="0" fontId="0" fillId="0" borderId="11" xfId="0" applyBorder="1" applyAlignment="1">
      <alignment horizontal="center" vertical="center"/>
    </xf>
    <xf numFmtId="0" fontId="120" fillId="35" borderId="11" xfId="0" applyFont="1" applyFill="1" applyBorder="1" applyAlignment="1">
      <alignment horizontal="center"/>
    </xf>
    <xf numFmtId="0" fontId="120" fillId="35" borderId="11" xfId="0" applyFont="1" applyFill="1" applyBorder="1" applyAlignment="1">
      <alignment/>
    </xf>
    <xf numFmtId="0" fontId="120" fillId="35" borderId="0" xfId="0" applyFont="1" applyFill="1" applyAlignment="1">
      <alignment/>
    </xf>
    <xf numFmtId="0" fontId="120" fillId="35" borderId="11" xfId="0" applyFont="1" applyFill="1" applyBorder="1" applyAlignment="1">
      <alignment horizontal="center" vertical="center"/>
    </xf>
    <xf numFmtId="0" fontId="0" fillId="0" borderId="11" xfId="344" applyBorder="1" applyAlignment="1">
      <alignment horizontal="center" vertical="center"/>
      <protection/>
    </xf>
    <xf numFmtId="0" fontId="120" fillId="35" borderId="11" xfId="344" applyFont="1" applyFill="1" applyBorder="1" applyAlignment="1">
      <alignment horizontal="center" vertical="center"/>
      <protection/>
    </xf>
    <xf numFmtId="0" fontId="0" fillId="0" borderId="11" xfId="344" applyBorder="1" applyAlignment="1">
      <alignment horizontal="center"/>
      <protection/>
    </xf>
    <xf numFmtId="0" fontId="0" fillId="0" borderId="11" xfId="344" applyFill="1" applyBorder="1" applyAlignment="1">
      <alignment horizontal="center" wrapText="1"/>
      <protection/>
    </xf>
    <xf numFmtId="0" fontId="0" fillId="0" borderId="11" xfId="344" applyFont="1" applyFill="1" applyBorder="1" applyAlignment="1" quotePrefix="1">
      <alignment horizontal="center" vertical="center"/>
      <protection/>
    </xf>
    <xf numFmtId="0" fontId="0" fillId="0" borderId="11" xfId="344" applyBorder="1" applyAlignment="1">
      <alignment horizontal="center" vertical="center" wrapText="1"/>
      <protection/>
    </xf>
    <xf numFmtId="0" fontId="35" fillId="0" borderId="11" xfId="0" applyFont="1" applyBorder="1" applyAlignment="1" quotePrefix="1">
      <alignment horizontal="center" wrapText="1"/>
    </xf>
    <xf numFmtId="0" fontId="35" fillId="0" borderId="11" xfId="344" applyFont="1" applyBorder="1" applyAlignment="1" quotePrefix="1">
      <alignment horizontal="center" wrapText="1"/>
      <protection/>
    </xf>
    <xf numFmtId="0" fontId="35" fillId="0" borderId="11" xfId="0" applyFont="1" applyBorder="1" applyAlignment="1">
      <alignment horizontal="center" wrapText="1"/>
    </xf>
    <xf numFmtId="2" fontId="35" fillId="0" borderId="11" xfId="0" applyNumberFormat="1" applyFont="1" applyBorder="1" applyAlignment="1" quotePrefix="1">
      <alignment horizontal="center" wrapText="1"/>
    </xf>
    <xf numFmtId="2" fontId="49" fillId="0" borderId="11" xfId="345" applyNumberFormat="1" applyFont="1" applyBorder="1" applyAlignment="1">
      <alignment horizontal="center"/>
      <protection/>
    </xf>
    <xf numFmtId="0" fontId="49" fillId="0" borderId="11" xfId="345" applyFont="1" applyBorder="1" applyAlignment="1">
      <alignment horizontal="center"/>
      <protection/>
    </xf>
    <xf numFmtId="0" fontId="35" fillId="33" borderId="11" xfId="0" applyFont="1" applyFill="1" applyBorder="1" applyAlignment="1" quotePrefix="1">
      <alignment horizontal="center" wrapText="1"/>
    </xf>
    <xf numFmtId="0" fontId="35" fillId="33" borderId="11" xfId="344" applyFont="1" applyFill="1" applyBorder="1" applyAlignment="1" quotePrefix="1">
      <alignment horizontal="center" wrapText="1"/>
      <protection/>
    </xf>
    <xf numFmtId="0" fontId="35" fillId="0" borderId="11" xfId="344" applyFont="1" applyBorder="1" applyAlignment="1">
      <alignment horizontal="center" wrapText="1"/>
      <protection/>
    </xf>
    <xf numFmtId="0" fontId="35" fillId="0" borderId="11" xfId="0" applyFont="1" applyFill="1" applyBorder="1" applyAlignment="1" quotePrefix="1">
      <alignment horizontal="center" wrapText="1"/>
    </xf>
    <xf numFmtId="0" fontId="49" fillId="0" borderId="11" xfId="107" applyFont="1" applyFill="1" applyBorder="1" applyAlignment="1" quotePrefix="1">
      <alignment horizontal="center" wrapText="1"/>
      <protection/>
    </xf>
    <xf numFmtId="0" fontId="49" fillId="0" borderId="11" xfId="107" applyFont="1" applyFill="1" applyBorder="1" applyAlignment="1">
      <alignment horizontal="center"/>
      <protection/>
    </xf>
    <xf numFmtId="0" fontId="67" fillId="0" borderId="11" xfId="107" applyFont="1" applyBorder="1" applyAlignment="1" quotePrefix="1">
      <alignment horizontal="center" wrapText="1"/>
      <protection/>
    </xf>
    <xf numFmtId="0" fontId="67" fillId="33" borderId="11" xfId="107" applyFont="1" applyFill="1" applyBorder="1" applyAlignment="1" quotePrefix="1">
      <alignment horizontal="center" wrapText="1"/>
      <protection/>
    </xf>
    <xf numFmtId="0" fontId="2" fillId="0" borderId="11" xfId="0" applyFont="1" applyBorder="1" applyAlignment="1">
      <alignment horizontal="center" wrapText="1"/>
    </xf>
    <xf numFmtId="1" fontId="0" fillId="0" borderId="20" xfId="0" applyNumberFormat="1" applyFont="1" applyFill="1" applyBorder="1" applyAlignment="1">
      <alignment/>
    </xf>
    <xf numFmtId="1" fontId="0" fillId="33" borderId="20" xfId="0" applyNumberFormat="1" applyFont="1" applyFill="1" applyBorder="1" applyAlignment="1">
      <alignment/>
    </xf>
    <xf numFmtId="0" fontId="2" fillId="33" borderId="11" xfId="0" applyFont="1" applyFill="1" applyBorder="1" applyAlignment="1">
      <alignment horizontal="center" wrapText="1"/>
    </xf>
    <xf numFmtId="0" fontId="2" fillId="0" borderId="11" xfId="0" applyFont="1" applyBorder="1" applyAlignment="1">
      <alignment vertical="center"/>
    </xf>
    <xf numFmtId="0" fontId="12" fillId="0" borderId="11" xfId="0" applyFont="1" applyBorder="1" applyAlignment="1">
      <alignment wrapText="1"/>
    </xf>
    <xf numFmtId="0" fontId="14" fillId="0" borderId="11" xfId="0" applyFont="1" applyBorder="1" applyAlignment="1">
      <alignment/>
    </xf>
    <xf numFmtId="0" fontId="11" fillId="0" borderId="11" xfId="0" applyFont="1" applyBorder="1" applyAlignment="1">
      <alignment/>
    </xf>
    <xf numFmtId="2" fontId="11" fillId="0" borderId="11" xfId="0" applyNumberFormat="1" applyFont="1" applyBorder="1" applyAlignment="1">
      <alignment/>
    </xf>
    <xf numFmtId="0" fontId="49" fillId="0" borderId="11" xfId="114" applyFont="1" applyBorder="1" applyAlignment="1">
      <alignment horizontal="center" vertical="center"/>
      <protection/>
    </xf>
    <xf numFmtId="0" fontId="62" fillId="0" borderId="11" xfId="114" applyFont="1" applyBorder="1" applyAlignment="1">
      <alignment horizontal="center" vertical="center"/>
      <protection/>
    </xf>
    <xf numFmtId="0" fontId="0" fillId="0" borderId="11" xfId="114" applyFont="1" applyBorder="1" applyAlignment="1">
      <alignment horizontal="center" vertical="top" wrapText="1"/>
      <protection/>
    </xf>
    <xf numFmtId="0" fontId="0" fillId="35" borderId="11" xfId="114" applyFont="1" applyFill="1" applyBorder="1" applyAlignment="1">
      <alignment horizontal="center"/>
      <protection/>
    </xf>
    <xf numFmtId="0" fontId="2" fillId="35" borderId="11" xfId="114" applyFont="1" applyFill="1" applyBorder="1" applyAlignment="1">
      <alignment horizontal="center"/>
      <protection/>
    </xf>
    <xf numFmtId="0" fontId="0" fillId="33" borderId="14" xfId="0" applyFont="1" applyFill="1" applyBorder="1" applyAlignment="1">
      <alignment horizontal="center" wrapText="1"/>
    </xf>
    <xf numFmtId="0" fontId="33" fillId="0" borderId="14" xfId="344" applyFont="1" applyBorder="1" applyAlignment="1" quotePrefix="1">
      <alignment horizontal="center" vertical="center" wrapText="1"/>
      <protection/>
    </xf>
    <xf numFmtId="0" fontId="0" fillId="0" borderId="11" xfId="0" applyBorder="1" applyAlignment="1">
      <alignment horizontal="center" wrapText="1"/>
    </xf>
    <xf numFmtId="0" fontId="0" fillId="0" borderId="14" xfId="344" applyBorder="1" applyAlignment="1">
      <alignment horizontal="center"/>
      <protection/>
    </xf>
    <xf numFmtId="0" fontId="0" fillId="0" borderId="13" xfId="344" applyBorder="1" applyAlignment="1">
      <alignment horizontal="center"/>
      <protection/>
    </xf>
    <xf numFmtId="2" fontId="0" fillId="33" borderId="0" xfId="0" applyNumberFormat="1" applyFont="1" applyFill="1" applyAlignment="1">
      <alignment/>
    </xf>
    <xf numFmtId="2" fontId="0" fillId="34" borderId="0" xfId="0" applyNumberFormat="1" applyFont="1" applyFill="1" applyAlignment="1">
      <alignment/>
    </xf>
    <xf numFmtId="2" fontId="0" fillId="0" borderId="0" xfId="345" applyNumberFormat="1">
      <alignment/>
      <protection/>
    </xf>
    <xf numFmtId="180" fontId="0" fillId="0" borderId="0" xfId="0" applyNumberFormat="1" applyFont="1" applyAlignment="1">
      <alignment/>
    </xf>
    <xf numFmtId="0" fontId="18" fillId="36" borderId="11" xfId="114" applyFont="1" applyFill="1" applyBorder="1" applyAlignment="1">
      <alignment horizontal="center"/>
      <protection/>
    </xf>
    <xf numFmtId="0" fontId="18" fillId="36" borderId="11" xfId="114" applyFont="1" applyFill="1" applyBorder="1">
      <alignment/>
      <protection/>
    </xf>
    <xf numFmtId="0" fontId="18" fillId="36" borderId="0" xfId="114" applyFont="1" applyFill="1" applyAlignment="1">
      <alignment horizontal="center"/>
      <protection/>
    </xf>
    <xf numFmtId="0" fontId="18" fillId="36" borderId="11" xfId="114" applyFont="1" applyFill="1" applyBorder="1" applyAlignment="1">
      <alignment/>
      <protection/>
    </xf>
    <xf numFmtId="0" fontId="18" fillId="36" borderId="0" xfId="114" applyFont="1" applyFill="1" applyBorder="1">
      <alignment/>
      <protection/>
    </xf>
    <xf numFmtId="0" fontId="18" fillId="36" borderId="0" xfId="114" applyFont="1" applyFill="1">
      <alignment/>
      <protection/>
    </xf>
    <xf numFmtId="0" fontId="121" fillId="35" borderId="11" xfId="114" applyFont="1" applyFill="1" applyBorder="1" applyAlignment="1">
      <alignment horizontal="center"/>
      <protection/>
    </xf>
    <xf numFmtId="2" fontId="122" fillId="0" borderId="11" xfId="68" applyNumberFormat="1" applyFont="1" applyBorder="1" applyAlignment="1">
      <alignment horizontal="center"/>
      <protection/>
    </xf>
    <xf numFmtId="2" fontId="62" fillId="0" borderId="11" xfId="345" applyNumberFormat="1" applyFont="1" applyBorder="1" applyAlignment="1">
      <alignment horizontal="center"/>
      <protection/>
    </xf>
    <xf numFmtId="2" fontId="123" fillId="0" borderId="11" xfId="68" applyNumberFormat="1" applyFont="1" applyBorder="1" applyAlignment="1">
      <alignment horizontal="center"/>
      <protection/>
    </xf>
    <xf numFmtId="2" fontId="6" fillId="37" borderId="11" xfId="114" applyNumberFormat="1" applyFont="1" applyFill="1" applyBorder="1" applyAlignment="1">
      <alignment horizontal="center" vertical="center"/>
      <protection/>
    </xf>
    <xf numFmtId="2" fontId="11" fillId="37" borderId="11" xfId="114" applyNumberFormat="1" applyFont="1" applyFill="1" applyBorder="1" applyAlignment="1">
      <alignment horizontal="center" vertical="center"/>
      <protection/>
    </xf>
    <xf numFmtId="0" fontId="6" fillId="0" borderId="0" xfId="0" applyFont="1" applyAlignment="1">
      <alignment vertical="top" wrapText="1"/>
    </xf>
    <xf numFmtId="0" fontId="2" fillId="0" borderId="0" xfId="0" applyFont="1" applyBorder="1" applyAlignment="1">
      <alignment horizontal="left" wrapText="1"/>
    </xf>
    <xf numFmtId="0" fontId="68" fillId="0" borderId="0" xfId="0" applyFont="1" applyAlignment="1">
      <alignment vertical="top" wrapText="1"/>
    </xf>
    <xf numFmtId="0" fontId="2" fillId="0" borderId="0" xfId="356" applyFont="1" applyAlignment="1">
      <alignment/>
      <protection/>
    </xf>
    <xf numFmtId="0" fontId="2" fillId="0" borderId="0" xfId="147" applyFont="1" applyAlignment="1">
      <alignment vertical="top" wrapText="1"/>
      <protection/>
    </xf>
    <xf numFmtId="0" fontId="2" fillId="0" borderId="22" xfId="114" applyFont="1" applyBorder="1" applyAlignment="1">
      <alignment vertical="top" wrapText="1"/>
      <protection/>
    </xf>
    <xf numFmtId="0" fontId="14" fillId="0" borderId="0" xfId="0" applyFont="1" applyAlignment="1">
      <alignment vertical="top" wrapText="1"/>
    </xf>
    <xf numFmtId="0" fontId="2" fillId="33" borderId="0" xfId="0" applyFont="1" applyFill="1" applyAlignment="1">
      <alignment/>
    </xf>
    <xf numFmtId="0" fontId="18" fillId="0" borderId="0" xfId="114" applyFont="1" applyAlignment="1">
      <alignment/>
      <protection/>
    </xf>
    <xf numFmtId="0" fontId="2" fillId="0" borderId="0" xfId="344" applyFont="1" applyAlignment="1">
      <alignment vertical="top" wrapText="1"/>
      <protection/>
    </xf>
    <xf numFmtId="0" fontId="17" fillId="0" borderId="0" xfId="114" applyFont="1" applyBorder="1" applyAlignment="1">
      <alignment horizontal="center"/>
      <protection/>
    </xf>
    <xf numFmtId="0" fontId="6" fillId="0" borderId="0" xfId="345" applyFont="1" applyAlignment="1">
      <alignment vertical="top" wrapText="1"/>
      <protection/>
    </xf>
    <xf numFmtId="0" fontId="69" fillId="0" borderId="0" xfId="0" applyFont="1" applyAlignment="1">
      <alignment/>
    </xf>
    <xf numFmtId="0" fontId="70" fillId="0" borderId="0" xfId="0" applyFont="1" applyAlignment="1">
      <alignment horizontal="center"/>
    </xf>
    <xf numFmtId="0" fontId="71" fillId="0" borderId="0" xfId="0" applyFont="1" applyAlignment="1">
      <alignment horizontal="center"/>
    </xf>
    <xf numFmtId="0" fontId="71" fillId="0" borderId="0" xfId="0" applyFont="1" applyAlignment="1">
      <alignment/>
    </xf>
    <xf numFmtId="0" fontId="69" fillId="0" borderId="0" xfId="0" applyFont="1" applyBorder="1" applyAlignment="1">
      <alignment/>
    </xf>
    <xf numFmtId="0" fontId="72" fillId="0" borderId="0" xfId="0" applyFont="1" applyBorder="1" applyAlignment="1">
      <alignment horizontal="center" vertical="center"/>
    </xf>
    <xf numFmtId="0" fontId="72" fillId="0" borderId="11" xfId="0" applyFont="1" applyBorder="1" applyAlignment="1">
      <alignment vertical="top" wrapText="1"/>
    </xf>
    <xf numFmtId="0" fontId="72" fillId="0" borderId="11" xfId="0" applyFont="1" applyBorder="1" applyAlignment="1">
      <alignment horizontal="center" vertical="top" wrapText="1"/>
    </xf>
    <xf numFmtId="0" fontId="72" fillId="0" borderId="0" xfId="0" applyFont="1" applyAlignment="1">
      <alignment/>
    </xf>
    <xf numFmtId="0" fontId="72" fillId="0" borderId="11" xfId="0" applyFont="1" applyBorder="1" applyAlignment="1">
      <alignment vertical="center"/>
    </xf>
    <xf numFmtId="0" fontId="72" fillId="0" borderId="11" xfId="0" applyFont="1" applyBorder="1" applyAlignment="1">
      <alignment vertical="center" wrapText="1"/>
    </xf>
    <xf numFmtId="0" fontId="72" fillId="0" borderId="11" xfId="0" applyFont="1" applyBorder="1" applyAlignment="1">
      <alignment horizontal="left" vertical="center" wrapText="1" indent="2"/>
    </xf>
    <xf numFmtId="0" fontId="72" fillId="0" borderId="0" xfId="0" applyFont="1" applyBorder="1" applyAlignment="1">
      <alignment horizontal="left" vertical="center" wrapText="1" indent="2"/>
    </xf>
    <xf numFmtId="0" fontId="72" fillId="0" borderId="0" xfId="0" applyFont="1" applyBorder="1" applyAlignment="1">
      <alignment vertical="center" wrapText="1"/>
    </xf>
    <xf numFmtId="0" fontId="73" fillId="0" borderId="0" xfId="0" applyFont="1" applyBorder="1" applyAlignment="1">
      <alignment/>
    </xf>
    <xf numFmtId="0" fontId="72" fillId="0" borderId="14" xfId="0" applyFont="1" applyBorder="1" applyAlignment="1">
      <alignment horizontal="center" vertical="top" wrapText="1"/>
    </xf>
    <xf numFmtId="0" fontId="72" fillId="0" borderId="11" xfId="0" applyFont="1" applyFill="1" applyBorder="1" applyAlignment="1">
      <alignment horizontal="center" vertical="top" wrapText="1"/>
    </xf>
    <xf numFmtId="0" fontId="72" fillId="0" borderId="14" xfId="0" applyFont="1" applyBorder="1" applyAlignment="1">
      <alignment vertical="center" wrapText="1"/>
    </xf>
    <xf numFmtId="0" fontId="72" fillId="0" borderId="11" xfId="0" applyFont="1" applyBorder="1" applyAlignment="1">
      <alignment/>
    </xf>
    <xf numFmtId="0" fontId="71" fillId="0" borderId="11" xfId="0" applyFont="1" applyBorder="1" applyAlignment="1">
      <alignment/>
    </xf>
    <xf numFmtId="0" fontId="72" fillId="0" borderId="11" xfId="0" applyFont="1" applyBorder="1" applyAlignment="1">
      <alignment wrapText="1"/>
    </xf>
    <xf numFmtId="0" fontId="72" fillId="0" borderId="11" xfId="0" applyFont="1" applyBorder="1" applyAlignment="1">
      <alignment horizontal="center" vertical="center" wrapText="1"/>
    </xf>
    <xf numFmtId="0" fontId="69" fillId="0" borderId="0" xfId="114" applyFont="1">
      <alignment/>
      <protection/>
    </xf>
    <xf numFmtId="0" fontId="69" fillId="0" borderId="0" xfId="114" applyFont="1" applyAlignment="1">
      <alignment vertical="top" wrapText="1"/>
      <protection/>
    </xf>
    <xf numFmtId="0" fontId="69" fillId="0" borderId="0" xfId="114" applyFont="1" applyAlignment="1">
      <alignment horizontal="center" vertical="top" wrapText="1"/>
      <protection/>
    </xf>
    <xf numFmtId="0" fontId="69" fillId="0" borderId="0" xfId="114" applyFont="1" applyAlignment="1">
      <alignment horizontal="center"/>
      <protection/>
    </xf>
    <xf numFmtId="0" fontId="72" fillId="0" borderId="0" xfId="0" applyFont="1" applyBorder="1" applyAlignment="1">
      <alignment horizontal="center" vertical="center" wrapText="1"/>
    </xf>
    <xf numFmtId="0" fontId="72" fillId="0" borderId="0" xfId="0" applyFont="1" applyBorder="1" applyAlignment="1">
      <alignment/>
    </xf>
    <xf numFmtId="0" fontId="71" fillId="0" borderId="0" xfId="0" applyFont="1" applyBorder="1" applyAlignment="1">
      <alignment/>
    </xf>
    <xf numFmtId="2" fontId="2" fillId="0" borderId="0" xfId="0" applyNumberFormat="1" applyFont="1" applyAlignment="1">
      <alignment vertical="top" wrapText="1"/>
    </xf>
    <xf numFmtId="0" fontId="2" fillId="0" borderId="0" xfId="344" applyFont="1" applyFill="1" applyBorder="1" applyAlignment="1">
      <alignment horizontal="left" vertical="center"/>
      <protection/>
    </xf>
    <xf numFmtId="0" fontId="0" fillId="0" borderId="0" xfId="0" applyFill="1" applyBorder="1" applyAlignment="1">
      <alignment horizontal="center"/>
    </xf>
    <xf numFmtId="9" fontId="0" fillId="0" borderId="0" xfId="495" applyFont="1" applyAlignment="1">
      <alignment/>
    </xf>
    <xf numFmtId="0" fontId="14" fillId="0" borderId="0" xfId="0" applyFont="1" applyAlignment="1">
      <alignment horizontal="center"/>
    </xf>
    <xf numFmtId="0" fontId="39" fillId="0" borderId="0" xfId="0" applyFont="1" applyAlignment="1">
      <alignment horizontal="center" wrapText="1"/>
    </xf>
    <xf numFmtId="0" fontId="2" fillId="0" borderId="14" xfId="0" applyFont="1" applyBorder="1" applyAlignment="1">
      <alignment horizontal="center"/>
    </xf>
    <xf numFmtId="0" fontId="2" fillId="0" borderId="18"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vertical="top" wrapText="1"/>
    </xf>
    <xf numFmtId="0" fontId="2" fillId="0" borderId="18" xfId="0" applyFont="1" applyBorder="1" applyAlignment="1">
      <alignment horizontal="center" vertical="top" wrapText="1"/>
    </xf>
    <xf numFmtId="0" fontId="2" fillId="0" borderId="15" xfId="0" applyFont="1" applyBorder="1" applyAlignment="1">
      <alignment horizontal="center" vertical="top" wrapText="1"/>
    </xf>
    <xf numFmtId="0" fontId="2" fillId="0" borderId="11" xfId="0" applyFont="1" applyBorder="1" applyAlignment="1">
      <alignment horizont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17" xfId="0" applyFont="1" applyBorder="1" applyAlignment="1">
      <alignment horizontal="center" vertical="center"/>
    </xf>
    <xf numFmtId="0" fontId="2" fillId="0" borderId="25" xfId="0" applyFont="1" applyBorder="1" applyAlignment="1">
      <alignment horizontal="center" vertical="center"/>
    </xf>
    <xf numFmtId="0" fontId="0" fillId="0" borderId="11" xfId="0" applyFont="1" applyBorder="1" applyAlignment="1">
      <alignment horizontal="center"/>
    </xf>
    <xf numFmtId="0" fontId="0" fillId="33" borderId="11" xfId="0" applyFont="1" applyFill="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33" borderId="14" xfId="0" applyFont="1" applyFill="1" applyBorder="1" applyAlignment="1">
      <alignment horizontal="center"/>
    </xf>
    <xf numFmtId="0" fontId="0" fillId="33" borderId="15" xfId="0" applyFont="1" applyFill="1" applyBorder="1" applyAlignment="1">
      <alignment horizontal="center"/>
    </xf>
    <xf numFmtId="0" fontId="16" fillId="0" borderId="11" xfId="0" applyFont="1" applyBorder="1" applyAlignment="1" quotePrefix="1">
      <alignment horizontal="center" vertical="top" wrapText="1"/>
    </xf>
    <xf numFmtId="0" fontId="2" fillId="0" borderId="11" xfId="0" applyFont="1" applyBorder="1" applyAlignment="1">
      <alignment horizontal="center" vertical="top" wrapText="1"/>
    </xf>
    <xf numFmtId="0" fontId="2" fillId="0" borderId="14"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left"/>
    </xf>
    <xf numFmtId="0" fontId="2" fillId="0" borderId="0" xfId="0" applyFont="1" applyAlignment="1">
      <alignment horizontal="left" vertical="top" wrapText="1"/>
    </xf>
    <xf numFmtId="0" fontId="2" fillId="0" borderId="0" xfId="0" applyFont="1" applyBorder="1" applyAlignment="1">
      <alignment horizontal="left"/>
    </xf>
    <xf numFmtId="0" fontId="2" fillId="0" borderId="11" xfId="0" applyFont="1" applyBorder="1" applyAlignment="1">
      <alignment horizontal="center"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13" fillId="0" borderId="0" xfId="0" applyFont="1" applyAlignment="1">
      <alignment horizontal="right"/>
    </xf>
    <xf numFmtId="0" fontId="6" fillId="0" borderId="0" xfId="0" applyFont="1" applyAlignment="1">
      <alignment horizontal="center"/>
    </xf>
    <xf numFmtId="0" fontId="10" fillId="0" borderId="0" xfId="0" applyFont="1" applyAlignment="1">
      <alignment horizontal="center"/>
    </xf>
    <xf numFmtId="0" fontId="5"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2" fillId="0" borderId="11" xfId="0" applyFont="1" applyBorder="1" applyAlignment="1">
      <alignment horizontal="center" vertical="top"/>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4" fillId="0" borderId="10" xfId="0" applyFont="1" applyBorder="1" applyAlignment="1">
      <alignment horizontal="center" vertical="top" wrapText="1"/>
    </xf>
    <xf numFmtId="0" fontId="14" fillId="0" borderId="12" xfId="0" applyFont="1" applyBorder="1" applyAlignment="1">
      <alignment horizontal="center" vertical="top" wrapText="1"/>
    </xf>
    <xf numFmtId="0" fontId="2" fillId="0" borderId="11" xfId="0" applyFont="1" applyBorder="1" applyAlignment="1">
      <alignment horizontal="left"/>
    </xf>
    <xf numFmtId="0" fontId="16" fillId="0" borderId="14" xfId="0" applyFont="1" applyBorder="1" applyAlignment="1" quotePrefix="1">
      <alignment horizontal="center" vertical="top" wrapText="1"/>
    </xf>
    <xf numFmtId="0" fontId="16" fillId="0" borderId="18" xfId="0" applyFont="1" applyBorder="1" applyAlignment="1" quotePrefix="1">
      <alignment horizontal="center" vertical="top" wrapText="1"/>
    </xf>
    <xf numFmtId="0" fontId="16" fillId="0" borderId="15" xfId="0" applyFont="1" applyBorder="1" applyAlignment="1" quotePrefix="1">
      <alignment horizontal="center" vertical="top" wrapText="1"/>
    </xf>
    <xf numFmtId="0" fontId="14" fillId="0" borderId="11" xfId="0" applyFont="1" applyBorder="1" applyAlignment="1">
      <alignment horizontal="center"/>
    </xf>
    <xf numFmtId="0" fontId="2" fillId="0" borderId="11" xfId="0" applyFont="1" applyBorder="1" applyAlignment="1">
      <alignment horizontal="center" vertical="center"/>
    </xf>
    <xf numFmtId="0" fontId="2" fillId="0" borderId="14" xfId="0" applyFont="1" applyBorder="1" applyAlignment="1">
      <alignment horizontal="left" vertical="top" wrapText="1"/>
    </xf>
    <xf numFmtId="0" fontId="2" fillId="0" borderId="18" xfId="0" applyFont="1" applyBorder="1" applyAlignment="1">
      <alignment horizontal="left" vertical="top" wrapText="1"/>
    </xf>
    <xf numFmtId="0" fontId="2" fillId="0" borderId="15" xfId="0" applyFont="1" applyBorder="1" applyAlignment="1">
      <alignment horizontal="left" vertical="top" wrapText="1"/>
    </xf>
    <xf numFmtId="0" fontId="0" fillId="0" borderId="0" xfId="0" applyFont="1" applyBorder="1" applyAlignment="1">
      <alignment horizontal="center"/>
    </xf>
    <xf numFmtId="0" fontId="2" fillId="0" borderId="0" xfId="0" applyFont="1" applyBorder="1" applyAlignment="1">
      <alignment horizontal="left" vertical="top" wrapText="1"/>
    </xf>
    <xf numFmtId="0" fontId="2" fillId="0" borderId="21" xfId="0" applyFont="1" applyBorder="1" applyAlignment="1">
      <alignment horizontal="center" vertical="top"/>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17" xfId="0" applyFont="1" applyBorder="1" applyAlignment="1">
      <alignment horizontal="center" vertical="top"/>
    </xf>
    <xf numFmtId="0" fontId="2" fillId="0" borderId="16" xfId="0" applyFont="1" applyBorder="1" applyAlignment="1">
      <alignment horizontal="center" vertical="top"/>
    </xf>
    <xf numFmtId="0" fontId="2" fillId="0" borderId="25" xfId="0" applyFont="1" applyBorder="1" applyAlignment="1">
      <alignment horizontal="center" vertical="top"/>
    </xf>
    <xf numFmtId="0" fontId="68" fillId="0" borderId="0" xfId="0" applyFont="1" applyAlignment="1">
      <alignment horizontal="center" vertical="top" wrapText="1"/>
    </xf>
    <xf numFmtId="0" fontId="12" fillId="0" borderId="0" xfId="0" applyFont="1" applyBorder="1" applyAlignment="1">
      <alignment horizontal="center"/>
    </xf>
    <xf numFmtId="0" fontId="14" fillId="0" borderId="11" xfId="0" applyFont="1" applyBorder="1" applyAlignment="1">
      <alignment horizontal="center" wrapText="1"/>
    </xf>
    <xf numFmtId="0" fontId="14" fillId="0" borderId="0" xfId="0" applyFont="1" applyBorder="1" applyAlignment="1">
      <alignment horizontal="left" wrapText="1"/>
    </xf>
    <xf numFmtId="0" fontId="2" fillId="0" borderId="10" xfId="0" applyFont="1" applyBorder="1" applyAlignment="1">
      <alignment vertical="top"/>
    </xf>
    <xf numFmtId="0" fontId="2" fillId="0" borderId="12" xfId="0" applyFont="1" applyBorder="1" applyAlignment="1">
      <alignment vertical="top"/>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3" fillId="0" borderId="16" xfId="0" applyFont="1" applyBorder="1" applyAlignment="1">
      <alignment horizontal="center"/>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2" fillId="0" borderId="17" xfId="0" applyFont="1" applyBorder="1" applyAlignment="1">
      <alignment horizontal="center" vertical="top" wrapText="1"/>
    </xf>
    <xf numFmtId="0" fontId="2" fillId="0" borderId="16" xfId="0" applyFont="1" applyBorder="1" applyAlignment="1">
      <alignment horizontal="center" vertical="top" wrapText="1"/>
    </xf>
    <xf numFmtId="0" fontId="15" fillId="0" borderId="0" xfId="0" applyFont="1" applyAlignment="1">
      <alignment horizontal="center"/>
    </xf>
    <xf numFmtId="2" fontId="0" fillId="0" borderId="14" xfId="0" applyNumberFormat="1" applyFont="1" applyBorder="1" applyAlignment="1">
      <alignment horizontal="center"/>
    </xf>
    <xf numFmtId="2" fontId="0" fillId="0" borderId="15" xfId="0" applyNumberFormat="1" applyFont="1" applyBorder="1" applyAlignment="1">
      <alignment horizontal="center"/>
    </xf>
    <xf numFmtId="2" fontId="0" fillId="0" borderId="14" xfId="0" applyNumberFormat="1" applyBorder="1" applyAlignment="1">
      <alignment horizontal="center"/>
    </xf>
    <xf numFmtId="2" fontId="0" fillId="0" borderId="15" xfId="0" applyNumberForma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wrapText="1"/>
    </xf>
    <xf numFmtId="0" fontId="11" fillId="0" borderId="14" xfId="356" applyFont="1" applyBorder="1" applyAlignment="1">
      <alignment horizontal="center" vertical="top" wrapText="1"/>
      <protection/>
    </xf>
    <xf numFmtId="0" fontId="11" fillId="0" borderId="15" xfId="356" applyFont="1" applyBorder="1" applyAlignment="1">
      <alignment horizontal="center" vertical="top" wrapText="1"/>
      <protection/>
    </xf>
    <xf numFmtId="0" fontId="12" fillId="0" borderId="0" xfId="356" applyFont="1" applyAlignment="1">
      <alignment horizontal="left"/>
      <protection/>
    </xf>
    <xf numFmtId="0" fontId="14" fillId="0" borderId="11" xfId="356" applyFont="1" applyBorder="1" applyAlignment="1">
      <alignment horizontal="center" vertical="top" wrapText="1"/>
      <protection/>
    </xf>
    <xf numFmtId="0" fontId="14" fillId="0" borderId="21" xfId="356" applyFont="1" applyBorder="1" applyAlignment="1">
      <alignment horizontal="center" vertical="top" wrapText="1"/>
      <protection/>
    </xf>
    <xf numFmtId="0" fontId="14" fillId="0" borderId="22" xfId="356" applyFont="1" applyBorder="1" applyAlignment="1">
      <alignment horizontal="center" vertical="top" wrapText="1"/>
      <protection/>
    </xf>
    <xf numFmtId="0" fontId="14" fillId="0" borderId="23" xfId="356" applyFont="1" applyBorder="1" applyAlignment="1">
      <alignment horizontal="center" vertical="top" wrapText="1"/>
      <protection/>
    </xf>
    <xf numFmtId="0" fontId="14" fillId="0" borderId="17" xfId="356" applyFont="1" applyBorder="1" applyAlignment="1">
      <alignment horizontal="center" vertical="top" wrapText="1"/>
      <protection/>
    </xf>
    <xf numFmtId="0" fontId="14" fillId="0" borderId="16" xfId="356" applyFont="1" applyBorder="1" applyAlignment="1">
      <alignment horizontal="center" vertical="top" wrapText="1"/>
      <protection/>
    </xf>
    <xf numFmtId="0" fontId="14" fillId="0" borderId="25" xfId="356" applyFont="1" applyBorder="1" applyAlignment="1">
      <alignment horizontal="center" vertical="top" wrapText="1"/>
      <protection/>
    </xf>
    <xf numFmtId="0" fontId="14" fillId="0" borderId="10" xfId="356" applyFont="1" applyBorder="1" applyAlignment="1">
      <alignment horizontal="center" vertical="center" wrapText="1"/>
      <protection/>
    </xf>
    <xf numFmtId="0" fontId="14" fillId="0" borderId="19" xfId="356" applyFont="1" applyBorder="1" applyAlignment="1">
      <alignment horizontal="center" vertical="center" wrapText="1"/>
      <protection/>
    </xf>
    <xf numFmtId="0" fontId="14" fillId="0" borderId="12" xfId="356" applyFont="1" applyBorder="1" applyAlignment="1">
      <alignment horizontal="center" vertical="center" wrapText="1"/>
      <protection/>
    </xf>
    <xf numFmtId="0" fontId="14" fillId="0" borderId="21" xfId="356" applyFont="1" applyBorder="1" applyAlignment="1">
      <alignment horizontal="center" vertical="center" wrapText="1"/>
      <protection/>
    </xf>
    <xf numFmtId="0" fontId="14" fillId="0" borderId="22" xfId="356" applyFont="1" applyBorder="1" applyAlignment="1">
      <alignment horizontal="center" vertical="center" wrapText="1"/>
      <protection/>
    </xf>
    <xf numFmtId="0" fontId="14" fillId="0" borderId="23" xfId="356" applyFont="1" applyBorder="1" applyAlignment="1">
      <alignment horizontal="center" vertical="center" wrapText="1"/>
      <protection/>
    </xf>
    <xf numFmtId="0" fontId="14" fillId="0" borderId="17" xfId="356" applyFont="1" applyBorder="1" applyAlignment="1">
      <alignment horizontal="center" vertical="center" wrapText="1"/>
      <protection/>
    </xf>
    <xf numFmtId="0" fontId="14" fillId="0" borderId="16" xfId="356" applyFont="1" applyBorder="1" applyAlignment="1">
      <alignment horizontal="center" vertical="center" wrapText="1"/>
      <protection/>
    </xf>
    <xf numFmtId="0" fontId="14" fillId="0" borderId="25" xfId="356" applyFont="1" applyBorder="1" applyAlignment="1">
      <alignment horizontal="center" vertical="center" wrapText="1"/>
      <protection/>
    </xf>
    <xf numFmtId="0" fontId="14" fillId="0" borderId="11" xfId="356" applyFont="1" applyBorder="1" applyAlignment="1">
      <alignment horizontal="center" vertical="center" wrapText="1"/>
      <protection/>
    </xf>
    <xf numFmtId="0" fontId="10" fillId="0" borderId="0" xfId="344" applyFont="1" applyAlignment="1">
      <alignment horizontal="center"/>
      <protection/>
    </xf>
    <xf numFmtId="0" fontId="5" fillId="0" borderId="0" xfId="344" applyFont="1" applyAlignment="1">
      <alignment horizontal="center"/>
      <protection/>
    </xf>
    <xf numFmtId="0" fontId="25" fillId="0" borderId="0" xfId="344" applyFont="1" applyAlignment="1">
      <alignment horizontal="center"/>
      <protection/>
    </xf>
    <xf numFmtId="0" fontId="30" fillId="0" borderId="0" xfId="344" applyFont="1" applyAlignment="1">
      <alignment horizontal="center"/>
      <protection/>
    </xf>
    <xf numFmtId="0" fontId="2" fillId="0" borderId="0" xfId="356" applyFont="1" applyAlignment="1">
      <alignment horizontal="left"/>
      <protection/>
    </xf>
    <xf numFmtId="0" fontId="16" fillId="0" borderId="16" xfId="356" applyFont="1" applyBorder="1" applyAlignment="1">
      <alignment horizontal="right"/>
      <protection/>
    </xf>
    <xf numFmtId="0" fontId="31" fillId="0" borderId="0" xfId="0" applyFont="1" applyAlignment="1">
      <alignment horizontal="center"/>
    </xf>
    <xf numFmtId="0" fontId="32" fillId="0" borderId="0" xfId="0" applyFont="1" applyAlignment="1">
      <alignment horizontal="center"/>
    </xf>
    <xf numFmtId="0" fontId="31" fillId="0" borderId="0" xfId="0" applyFont="1" applyAlignment="1">
      <alignment horizontal="center" wrapText="1"/>
    </xf>
    <xf numFmtId="0" fontId="16" fillId="0" borderId="16" xfId="0" applyFont="1" applyBorder="1" applyAlignment="1">
      <alignment horizontal="right"/>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3" fillId="0" borderId="0" xfId="0" applyFont="1" applyAlignment="1">
      <alignment horizontal="center"/>
    </xf>
    <xf numFmtId="0" fontId="0" fillId="0" borderId="0" xfId="0" applyAlignment="1">
      <alignment horizontal="center"/>
    </xf>
    <xf numFmtId="0" fontId="2" fillId="0" borderId="13" xfId="0" applyFont="1" applyBorder="1" applyAlignment="1">
      <alignment horizontal="center"/>
    </xf>
    <xf numFmtId="0" fontId="16" fillId="0" borderId="0" xfId="0" applyFont="1" applyBorder="1" applyAlignment="1">
      <alignment horizontal="right"/>
    </xf>
    <xf numFmtId="0" fontId="11" fillId="0" borderId="0" xfId="0" applyFont="1" applyAlignment="1">
      <alignment horizontal="center"/>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right" vertical="top" wrapText="1"/>
    </xf>
    <xf numFmtId="0" fontId="2" fillId="0" borderId="0" xfId="0" applyFont="1" applyAlignment="1">
      <alignment vertical="top" wrapText="1"/>
    </xf>
    <xf numFmtId="0" fontId="5" fillId="0" borderId="0" xfId="0" applyFont="1" applyAlignment="1">
      <alignment horizontal="center" wrapText="1"/>
    </xf>
    <xf numFmtId="0" fontId="0" fillId="0" borderId="0" xfId="0" applyFont="1" applyAlignment="1">
      <alignment horizontal="center"/>
    </xf>
    <xf numFmtId="0" fontId="44" fillId="0" borderId="0" xfId="0" applyFont="1" applyBorder="1" applyAlignment="1">
      <alignment horizontal="left"/>
    </xf>
    <xf numFmtId="0" fontId="2" fillId="0" borderId="0" xfId="0" applyFont="1" applyAlignment="1">
      <alignment horizontal="center" vertical="top" wrapText="1"/>
    </xf>
    <xf numFmtId="0" fontId="0" fillId="0" borderId="0" xfId="0" applyFont="1" applyAlignment="1">
      <alignment/>
    </xf>
    <xf numFmtId="0" fontId="45" fillId="0" borderId="21" xfId="0" applyFont="1" applyBorder="1" applyAlignment="1">
      <alignment horizontal="center" vertical="center"/>
    </xf>
    <xf numFmtId="0" fontId="45" fillId="0" borderId="22" xfId="0" applyFont="1" applyBorder="1" applyAlignment="1">
      <alignment horizontal="center" vertical="center"/>
    </xf>
    <xf numFmtId="0" fontId="45" fillId="0" borderId="23" xfId="0" applyFont="1" applyBorder="1" applyAlignment="1">
      <alignment horizontal="center" vertical="center"/>
    </xf>
    <xf numFmtId="0" fontId="45" fillId="0" borderId="20" xfId="0" applyFont="1" applyBorder="1" applyAlignment="1">
      <alignment horizontal="center" vertical="center"/>
    </xf>
    <xf numFmtId="0" fontId="45" fillId="0" borderId="0" xfId="0" applyFont="1" applyBorder="1" applyAlignment="1">
      <alignment horizontal="center" vertical="center"/>
    </xf>
    <xf numFmtId="0" fontId="45" fillId="0" borderId="24" xfId="0" applyFont="1" applyBorder="1" applyAlignment="1">
      <alignment horizontal="center" vertical="center"/>
    </xf>
    <xf numFmtId="0" fontId="45" fillId="0" borderId="17" xfId="0" applyFont="1" applyBorder="1" applyAlignment="1">
      <alignment horizontal="center" vertical="center"/>
    </xf>
    <xf numFmtId="0" fontId="45" fillId="0" borderId="16" xfId="0" applyFont="1" applyBorder="1" applyAlignment="1">
      <alignment horizontal="center" vertical="center"/>
    </xf>
    <xf numFmtId="0" fontId="45" fillId="0" borderId="25" xfId="0" applyFont="1" applyBorder="1" applyAlignment="1">
      <alignment horizontal="center" vertical="center"/>
    </xf>
    <xf numFmtId="0" fontId="13" fillId="0" borderId="0" xfId="0" applyFont="1" applyAlignment="1">
      <alignment horizontal="left"/>
    </xf>
    <xf numFmtId="0" fontId="4" fillId="0" borderId="0" xfId="0" applyFont="1" applyAlignment="1">
      <alignment horizontal="center" vertical="top" wrapText="1"/>
    </xf>
    <xf numFmtId="0" fontId="2" fillId="0" borderId="0" xfId="0" applyFont="1" applyBorder="1" applyAlignment="1">
      <alignment horizontal="right"/>
    </xf>
    <xf numFmtId="0" fontId="16" fillId="0" borderId="16" xfId="0" applyFont="1" applyBorder="1" applyAlignment="1">
      <alignment horizontal="center"/>
    </xf>
    <xf numFmtId="0" fontId="4" fillId="0" borderId="0" xfId="0" applyFont="1" applyAlignment="1">
      <alignment horizontal="center"/>
    </xf>
    <xf numFmtId="0" fontId="4" fillId="0" borderId="0" xfId="114" applyFont="1" applyAlignment="1">
      <alignment horizontal="center" wrapText="1"/>
      <protection/>
    </xf>
    <xf numFmtId="0" fontId="2" fillId="0" borderId="11" xfId="114" applyFont="1" applyBorder="1" applyAlignment="1">
      <alignment horizontal="center" vertical="top" wrapText="1"/>
      <protection/>
    </xf>
    <xf numFmtId="0" fontId="2" fillId="0" borderId="10" xfId="114" applyFont="1" applyBorder="1" applyAlignment="1">
      <alignment horizontal="center" vertical="top" wrapText="1"/>
      <protection/>
    </xf>
    <xf numFmtId="0" fontId="2" fillId="0" borderId="19" xfId="114" applyFont="1" applyBorder="1" applyAlignment="1">
      <alignment horizontal="center" vertical="top" wrapText="1"/>
      <protection/>
    </xf>
    <xf numFmtId="0" fontId="2" fillId="0" borderId="12" xfId="114" applyFont="1" applyBorder="1" applyAlignment="1">
      <alignment horizontal="center" vertical="top" wrapText="1"/>
      <protection/>
    </xf>
    <xf numFmtId="0" fontId="2" fillId="0" borderId="11" xfId="114" applyFont="1" applyBorder="1" applyAlignment="1">
      <alignment horizontal="center" vertical="center" wrapText="1"/>
      <protection/>
    </xf>
    <xf numFmtId="0" fontId="6" fillId="0" borderId="0" xfId="114" applyFont="1" applyAlignment="1">
      <alignment horizontal="center"/>
      <protection/>
    </xf>
    <xf numFmtId="0" fontId="10" fillId="0" borderId="0" xfId="114" applyFont="1" applyAlignment="1">
      <alignment horizontal="center"/>
      <protection/>
    </xf>
    <xf numFmtId="0" fontId="2" fillId="33" borderId="10" xfId="114" applyFont="1" applyFill="1" applyBorder="1" applyAlignment="1">
      <alignment horizontal="center" vertical="top" wrapText="1"/>
      <protection/>
    </xf>
    <xf numFmtId="0" fontId="2" fillId="33" borderId="19" xfId="114" applyFont="1" applyFill="1" applyBorder="1" applyAlignment="1">
      <alignment horizontal="center" vertical="top" wrapText="1"/>
      <protection/>
    </xf>
    <xf numFmtId="0" fontId="2" fillId="33" borderId="12" xfId="114" applyFont="1" applyFill="1" applyBorder="1" applyAlignment="1">
      <alignment horizontal="center" vertical="top" wrapText="1"/>
      <protection/>
    </xf>
    <xf numFmtId="0" fontId="7" fillId="0" borderId="0" xfId="114" applyFont="1" applyBorder="1" applyAlignment="1">
      <alignment horizontal="left"/>
      <protection/>
    </xf>
    <xf numFmtId="0" fontId="39" fillId="0" borderId="21" xfId="0" applyFont="1" applyBorder="1" applyAlignment="1">
      <alignment horizontal="center" vertical="center"/>
    </xf>
    <xf numFmtId="0" fontId="39" fillId="0" borderId="22" xfId="0" applyFont="1" applyBorder="1" applyAlignment="1">
      <alignment horizontal="center" vertical="center"/>
    </xf>
    <xf numFmtId="0" fontId="39" fillId="0" borderId="23" xfId="0" applyFont="1" applyBorder="1" applyAlignment="1">
      <alignment horizontal="center" vertical="center"/>
    </xf>
    <xf numFmtId="0" fontId="39" fillId="0" borderId="20" xfId="0" applyFont="1" applyBorder="1" applyAlignment="1">
      <alignment horizontal="center" vertical="center"/>
    </xf>
    <xf numFmtId="0" fontId="39" fillId="0" borderId="0" xfId="0" applyFont="1" applyBorder="1" applyAlignment="1">
      <alignment horizontal="center" vertical="center"/>
    </xf>
    <xf numFmtId="0" fontId="39" fillId="0" borderId="24" xfId="0" applyFont="1" applyBorder="1" applyAlignment="1">
      <alignment horizontal="center" vertical="center"/>
    </xf>
    <xf numFmtId="0" fontId="39" fillId="0" borderId="17" xfId="0" applyFont="1" applyBorder="1" applyAlignment="1">
      <alignment horizontal="center" vertical="center"/>
    </xf>
    <xf numFmtId="0" fontId="39" fillId="0" borderId="16" xfId="0" applyFont="1" applyBorder="1" applyAlignment="1">
      <alignment horizontal="center" vertical="center"/>
    </xf>
    <xf numFmtId="0" fontId="39" fillId="0" borderId="25" xfId="0" applyFont="1" applyBorder="1" applyAlignment="1">
      <alignment horizontal="center" vertical="center"/>
    </xf>
    <xf numFmtId="0" fontId="2" fillId="0" borderId="23" xfId="0" applyFont="1" applyBorder="1" applyAlignment="1">
      <alignment horizontal="center" vertical="top" wrapText="1"/>
    </xf>
    <xf numFmtId="0" fontId="2" fillId="0" borderId="14"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5" xfId="0" applyFont="1" applyFill="1" applyBorder="1" applyAlignment="1">
      <alignment horizontal="center" vertical="top" wrapText="1"/>
    </xf>
    <xf numFmtId="0" fontId="0" fillId="0" borderId="0" xfId="0" applyFont="1" applyBorder="1" applyAlignment="1">
      <alignment horizontal="left" vertical="top" wrapText="1"/>
    </xf>
    <xf numFmtId="0" fontId="2" fillId="0" borderId="0" xfId="0" applyFont="1" applyBorder="1" applyAlignment="1">
      <alignment horizontal="left" wrapText="1"/>
    </xf>
    <xf numFmtId="0" fontId="2" fillId="0" borderId="0" xfId="0" applyFont="1" applyAlignment="1">
      <alignment horizontal="right"/>
    </xf>
    <xf numFmtId="0" fontId="12" fillId="0" borderId="0" xfId="0" applyFont="1" applyAlignment="1">
      <alignment horizontal="left" wrapText="1"/>
    </xf>
    <xf numFmtId="0" fontId="3" fillId="0" borderId="0" xfId="0" applyFont="1" applyAlignment="1">
      <alignment horizontal="right"/>
    </xf>
    <xf numFmtId="0" fontId="2" fillId="0" borderId="10" xfId="0" applyFont="1" applyBorder="1" applyAlignment="1">
      <alignment horizontal="center" vertical="top"/>
    </xf>
    <xf numFmtId="0" fontId="2" fillId="0" borderId="12" xfId="0" applyFont="1" applyBorder="1" applyAlignment="1">
      <alignment horizontal="center" vertical="top"/>
    </xf>
    <xf numFmtId="0" fontId="6" fillId="0" borderId="0" xfId="0" applyFont="1" applyAlignment="1">
      <alignment horizontal="left"/>
    </xf>
    <xf numFmtId="0" fontId="2" fillId="0" borderId="14" xfId="0" applyFont="1" applyBorder="1" applyAlignment="1">
      <alignment horizontal="center" vertical="top"/>
    </xf>
    <xf numFmtId="0" fontId="2" fillId="0" borderId="18" xfId="0" applyFont="1" applyBorder="1" applyAlignment="1">
      <alignment horizontal="center" vertical="top"/>
    </xf>
    <xf numFmtId="0" fontId="2" fillId="0" borderId="15" xfId="0" applyFont="1" applyBorder="1" applyAlignment="1">
      <alignment horizontal="center" vertical="top"/>
    </xf>
    <xf numFmtId="0" fontId="11" fillId="0" borderId="0" xfId="0" applyFont="1" applyAlignment="1">
      <alignment horizontal="left" wrapText="1"/>
    </xf>
    <xf numFmtId="0" fontId="10" fillId="0" borderId="0" xfId="0" applyFont="1" applyAlignment="1">
      <alignment horizontal="center" wrapText="1"/>
    </xf>
    <xf numFmtId="0" fontId="7" fillId="0" borderId="0" xfId="0" applyFont="1" applyAlignment="1">
      <alignment horizontal="center" wrapText="1"/>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 xfId="0" applyFont="1" applyBorder="1" applyAlignment="1">
      <alignment horizontal="center" vertical="center" wrapText="1"/>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38" fillId="0" borderId="0" xfId="0" applyFont="1" applyAlignment="1">
      <alignment horizontal="center"/>
    </xf>
    <xf numFmtId="0" fontId="55" fillId="0" borderId="0" xfId="0" applyFont="1" applyBorder="1" applyAlignment="1">
      <alignment horizontal="center" vertical="top"/>
    </xf>
    <xf numFmtId="0" fontId="52" fillId="0" borderId="11" xfId="0" applyFont="1" applyBorder="1" applyAlignment="1">
      <alignment horizontal="center" vertical="top" wrapText="1"/>
    </xf>
    <xf numFmtId="0" fontId="16" fillId="0" borderId="16" xfId="0" applyFont="1" applyBorder="1" applyAlignment="1">
      <alignment horizontal="left"/>
    </xf>
    <xf numFmtId="0" fontId="52" fillId="0" borderId="10" xfId="0" applyFont="1" applyBorder="1" applyAlignment="1">
      <alignment horizontal="center" vertical="top" wrapText="1"/>
    </xf>
    <xf numFmtId="0" fontId="52" fillId="0" borderId="19" xfId="0" applyFont="1" applyBorder="1" applyAlignment="1">
      <alignment horizontal="center" vertical="top" wrapText="1"/>
    </xf>
    <xf numFmtId="0" fontId="52" fillId="0" borderId="12" xfId="0" applyFont="1" applyBorder="1" applyAlignment="1">
      <alignment horizontal="center" vertical="top" wrapText="1"/>
    </xf>
    <xf numFmtId="0" fontId="34" fillId="0" borderId="11" xfId="0" applyFont="1" applyBorder="1" applyAlignment="1">
      <alignment horizontal="center" vertical="top" wrapText="1"/>
    </xf>
    <xf numFmtId="0" fontId="34" fillId="0" borderId="14" xfId="0" applyFont="1" applyBorder="1" applyAlignment="1">
      <alignment horizontal="center" vertical="top" wrapText="1"/>
    </xf>
    <xf numFmtId="0" fontId="34" fillId="0" borderId="18" xfId="0" applyFont="1" applyBorder="1" applyAlignment="1">
      <alignment horizontal="center" vertical="top" wrapText="1"/>
    </xf>
    <xf numFmtId="0" fontId="34" fillId="0" borderId="15" xfId="0" applyFont="1" applyBorder="1" applyAlignment="1">
      <alignment horizontal="center" vertical="top" wrapText="1"/>
    </xf>
    <xf numFmtId="0" fontId="34" fillId="0" borderId="16" xfId="0" applyFont="1" applyBorder="1" applyAlignment="1">
      <alignment horizontal="right"/>
    </xf>
    <xf numFmtId="0" fontId="34" fillId="0" borderId="10" xfId="0" applyFont="1" applyBorder="1" applyAlignment="1">
      <alignment horizontal="center" vertical="top" wrapText="1"/>
    </xf>
    <xf numFmtId="0" fontId="34" fillId="0" borderId="12" xfId="0" applyFont="1" applyBorder="1" applyAlignment="1">
      <alignment horizontal="center" vertical="top" wrapText="1"/>
    </xf>
    <xf numFmtId="0" fontId="5" fillId="0" borderId="0" xfId="114" applyFont="1" applyAlignment="1">
      <alignment horizontal="center"/>
      <protection/>
    </xf>
    <xf numFmtId="0" fontId="5" fillId="0" borderId="0" xfId="114" applyFont="1" applyAlignment="1">
      <alignment/>
      <protection/>
    </xf>
    <xf numFmtId="0" fontId="2" fillId="0" borderId="0" xfId="114" applyFont="1" applyAlignment="1">
      <alignment horizontal="left"/>
      <protection/>
    </xf>
    <xf numFmtId="0" fontId="2" fillId="33" borderId="10" xfId="114" applyFont="1" applyFill="1" applyBorder="1" applyAlignment="1" quotePrefix="1">
      <alignment horizontal="center" vertical="center" wrapText="1"/>
      <protection/>
    </xf>
    <xf numFmtId="0" fontId="2" fillId="33" borderId="12" xfId="114" applyFont="1" applyFill="1" applyBorder="1" applyAlignment="1" quotePrefix="1">
      <alignment horizontal="center" vertical="center" wrapText="1"/>
      <protection/>
    </xf>
    <xf numFmtId="0" fontId="2" fillId="33" borderId="14" xfId="114" applyFont="1" applyFill="1" applyBorder="1" applyAlignment="1" quotePrefix="1">
      <alignment horizontal="center" vertical="center" wrapText="1"/>
      <protection/>
    </xf>
    <xf numFmtId="0" fontId="2" fillId="33" borderId="18" xfId="114" applyFont="1" applyFill="1" applyBorder="1" applyAlignment="1" quotePrefix="1">
      <alignment horizontal="center" vertical="center" wrapText="1"/>
      <protection/>
    </xf>
    <xf numFmtId="0" fontId="2" fillId="33" borderId="15" xfId="114" applyFont="1" applyFill="1" applyBorder="1" applyAlignment="1" quotePrefix="1">
      <alignment horizontal="center" vertical="center" wrapText="1"/>
      <protection/>
    </xf>
    <xf numFmtId="0" fontId="2" fillId="0" borderId="14" xfId="114" applyFont="1" applyBorder="1" applyAlignment="1">
      <alignment horizontal="left" vertical="center"/>
      <protection/>
    </xf>
    <xf numFmtId="0" fontId="2" fillId="0" borderId="18" xfId="114" applyFont="1" applyBorder="1" applyAlignment="1">
      <alignment horizontal="left" vertical="center"/>
      <protection/>
    </xf>
    <xf numFmtId="0" fontId="2" fillId="0" borderId="15" xfId="114" applyFont="1" applyBorder="1" applyAlignment="1">
      <alignment horizontal="left" vertical="center"/>
      <protection/>
    </xf>
    <xf numFmtId="0" fontId="15" fillId="0" borderId="0" xfId="0" applyFont="1" applyAlignment="1">
      <alignment horizontal="center" wrapText="1"/>
    </xf>
    <xf numFmtId="0" fontId="6" fillId="0" borderId="0" xfId="0" applyFont="1" applyAlignment="1">
      <alignment horizontal="right" vertical="top" wrapText="1"/>
    </xf>
    <xf numFmtId="0" fontId="15" fillId="0" borderId="0" xfId="0" applyFont="1" applyAlignment="1">
      <alignment vertical="top" wrapText="1"/>
    </xf>
    <xf numFmtId="0" fontId="5" fillId="0" borderId="0" xfId="0" applyFont="1" applyAlignment="1">
      <alignment horizontal="center" vertical="top" wrapText="1"/>
    </xf>
    <xf numFmtId="0" fontId="17" fillId="33" borderId="14" xfId="0" applyFont="1" applyFill="1" applyBorder="1" applyAlignment="1">
      <alignment horizontal="center" vertical="top" wrapText="1"/>
    </xf>
    <xf numFmtId="0" fontId="17" fillId="33" borderId="18" xfId="0" applyFont="1" applyFill="1" applyBorder="1" applyAlignment="1">
      <alignment horizontal="center" vertical="top" wrapText="1"/>
    </xf>
    <xf numFmtId="0" fontId="17" fillId="33" borderId="15" xfId="0" applyFont="1" applyFill="1" applyBorder="1" applyAlignment="1">
      <alignment horizontal="center" vertical="top" wrapText="1"/>
    </xf>
    <xf numFmtId="0" fontId="35" fillId="0" borderId="0" xfId="0" applyFont="1" applyBorder="1" applyAlignment="1">
      <alignment horizontal="center"/>
    </xf>
    <xf numFmtId="0" fontId="17" fillId="0" borderId="11" xfId="0" applyFont="1" applyBorder="1" applyAlignment="1">
      <alignment horizontal="center" vertical="top" wrapText="1"/>
    </xf>
    <xf numFmtId="0" fontId="16" fillId="33" borderId="16" xfId="0" applyFont="1" applyFill="1" applyBorder="1" applyAlignment="1">
      <alignment horizontal="right"/>
    </xf>
    <xf numFmtId="0" fontId="9" fillId="0" borderId="16" xfId="0" applyFont="1" applyBorder="1" applyAlignment="1">
      <alignment horizontal="right"/>
    </xf>
    <xf numFmtId="0" fontId="2" fillId="33" borderId="11" xfId="0" applyFont="1" applyFill="1" applyBorder="1" applyAlignment="1">
      <alignment horizontal="center" vertical="top" wrapText="1"/>
    </xf>
    <xf numFmtId="0" fontId="43" fillId="0" borderId="16" xfId="0" applyFont="1" applyBorder="1" applyAlignment="1">
      <alignment horizontal="right"/>
    </xf>
    <xf numFmtId="0" fontId="6" fillId="0" borderId="0" xfId="344" applyFont="1" applyAlignment="1">
      <alignment horizontal="center" vertical="top" wrapText="1"/>
      <protection/>
    </xf>
    <xf numFmtId="0" fontId="2" fillId="0" borderId="11" xfId="0" applyFont="1" applyBorder="1" applyAlignment="1">
      <alignment horizontal="center" vertical="center" wrapText="1"/>
    </xf>
    <xf numFmtId="0" fontId="6" fillId="0" borderId="0" xfId="344" applyFont="1" applyAlignment="1">
      <alignment horizontal="center"/>
      <protection/>
    </xf>
    <xf numFmtId="0" fontId="0" fillId="0" borderId="0" xfId="0" applyAlignment="1">
      <alignment horizontal="left"/>
    </xf>
    <xf numFmtId="0" fontId="2" fillId="0" borderId="11" xfId="344" applyFont="1" applyBorder="1" applyAlignment="1">
      <alignment horizontal="center" vertical="center" wrapText="1"/>
      <protection/>
    </xf>
    <xf numFmtId="0" fontId="2" fillId="0" borderId="11" xfId="344" applyFont="1" applyBorder="1" applyAlignment="1">
      <alignment horizontal="center" vertical="top" wrapText="1"/>
      <protection/>
    </xf>
    <xf numFmtId="0" fontId="0" fillId="0" borderId="11" xfId="0" applyBorder="1" applyAlignment="1">
      <alignment horizontal="center" vertical="top" wrapText="1"/>
    </xf>
    <xf numFmtId="0" fontId="0" fillId="0" borderId="0" xfId="344" applyAlignment="1">
      <alignment horizontal="center"/>
      <protection/>
    </xf>
    <xf numFmtId="0" fontId="7" fillId="0" borderId="0" xfId="344" applyFont="1" applyAlignment="1">
      <alignment horizontal="center"/>
      <protection/>
    </xf>
    <xf numFmtId="0" fontId="2" fillId="0" borderId="14" xfId="344" applyFont="1" applyBorder="1" applyAlignment="1">
      <alignment horizontal="center" vertical="top"/>
      <protection/>
    </xf>
    <xf numFmtId="0" fontId="2" fillId="0" borderId="18" xfId="344" applyFont="1" applyBorder="1" applyAlignment="1">
      <alignment horizontal="center" vertical="top"/>
      <protection/>
    </xf>
    <xf numFmtId="0" fontId="2" fillId="0" borderId="11" xfId="344" applyFont="1" applyBorder="1" applyAlignment="1">
      <alignment horizontal="center" vertical="top"/>
      <protection/>
    </xf>
    <xf numFmtId="0" fontId="2" fillId="0" borderId="10" xfId="344" applyFont="1" applyBorder="1" applyAlignment="1">
      <alignment horizontal="center" vertical="top" wrapText="1"/>
      <protection/>
    </xf>
    <xf numFmtId="0" fontId="2" fillId="0" borderId="12" xfId="344" applyFont="1" applyBorder="1" applyAlignment="1">
      <alignment horizontal="center" vertical="top" wrapText="1"/>
      <protection/>
    </xf>
    <xf numFmtId="0" fontId="6" fillId="0" borderId="14" xfId="344" applyFont="1" applyBorder="1" applyAlignment="1">
      <alignment horizontal="center" vertical="top"/>
      <protection/>
    </xf>
    <xf numFmtId="0" fontId="6" fillId="0" borderId="18" xfId="344" applyFont="1" applyBorder="1" applyAlignment="1">
      <alignment horizontal="center" vertical="top"/>
      <protection/>
    </xf>
    <xf numFmtId="0" fontId="6" fillId="0" borderId="26" xfId="344" applyFont="1" applyBorder="1" applyAlignment="1">
      <alignment horizontal="center" vertical="top"/>
      <protection/>
    </xf>
    <xf numFmtId="0" fontId="4" fillId="0" borderId="0" xfId="344" applyFont="1" applyAlignment="1">
      <alignment horizontal="center"/>
      <protection/>
    </xf>
    <xf numFmtId="0" fontId="0" fillId="0" borderId="0" xfId="344" applyAlignment="1">
      <alignment horizontal="left"/>
      <protection/>
    </xf>
    <xf numFmtId="0" fontId="2" fillId="0" borderId="14" xfId="344" applyFont="1" applyBorder="1" applyAlignment="1">
      <alignment horizontal="center" vertical="top" wrapText="1"/>
      <protection/>
    </xf>
    <xf numFmtId="0" fontId="2" fillId="0" borderId="18" xfId="344" applyFont="1" applyBorder="1" applyAlignment="1">
      <alignment horizontal="center" vertical="top" wrapText="1"/>
      <protection/>
    </xf>
    <xf numFmtId="0" fontId="2" fillId="0" borderId="15" xfId="344" applyFont="1" applyBorder="1" applyAlignment="1">
      <alignment horizontal="center" vertical="top" wrapText="1"/>
      <protection/>
    </xf>
    <xf numFmtId="0" fontId="31" fillId="0" borderId="0" xfId="0" applyFont="1" applyAlignment="1">
      <alignment horizontal="right"/>
    </xf>
    <xf numFmtId="0" fontId="34" fillId="0" borderId="0" xfId="0" applyFont="1" applyAlignment="1">
      <alignment horizontal="center" wrapText="1"/>
    </xf>
    <xf numFmtId="0" fontId="2" fillId="33" borderId="11" xfId="114" applyFont="1" applyFill="1" applyBorder="1" applyAlignment="1" quotePrefix="1">
      <alignment horizontal="center" vertical="center" wrapText="1"/>
      <protection/>
    </xf>
    <xf numFmtId="0" fontId="2" fillId="0" borderId="0" xfId="114" applyFont="1" applyAlignment="1">
      <alignment horizontal="center"/>
      <protection/>
    </xf>
    <xf numFmtId="0" fontId="14" fillId="0" borderId="0" xfId="114" applyFont="1" applyAlignment="1">
      <alignment horizontal="center"/>
      <protection/>
    </xf>
    <xf numFmtId="0" fontId="34" fillId="0" borderId="19" xfId="0" applyFont="1" applyBorder="1" applyAlignment="1">
      <alignment horizontal="center" vertical="top" wrapText="1"/>
    </xf>
    <xf numFmtId="0" fontId="16" fillId="0" borderId="0" xfId="114" applyFont="1" applyAlignment="1">
      <alignment horizontal="right"/>
      <protection/>
    </xf>
    <xf numFmtId="0" fontId="2" fillId="33" borderId="11" xfId="114" applyFont="1" applyFill="1" applyBorder="1" applyAlignment="1">
      <alignment horizontal="center" vertical="center" wrapText="1"/>
      <protection/>
    </xf>
    <xf numFmtId="0" fontId="2" fillId="0" borderId="11" xfId="114" applyFont="1" applyBorder="1" applyAlignment="1">
      <alignment horizontal="left"/>
      <protection/>
    </xf>
    <xf numFmtId="0" fontId="60" fillId="0" borderId="0" xfId="0" applyFont="1" applyBorder="1" applyAlignment="1">
      <alignment horizontal="left" vertical="center" wrapText="1"/>
    </xf>
    <xf numFmtId="0" fontId="51" fillId="0" borderId="0" xfId="0" applyFont="1" applyBorder="1" applyAlignment="1">
      <alignment horizontal="center" vertical="top"/>
    </xf>
    <xf numFmtId="0" fontId="2" fillId="0" borderId="16" xfId="0" applyFont="1" applyBorder="1" applyAlignment="1">
      <alignment horizontal="left"/>
    </xf>
    <xf numFmtId="0" fontId="52" fillId="0" borderId="21" xfId="0" applyFont="1" applyBorder="1" applyAlignment="1">
      <alignment horizontal="center" vertical="top" wrapText="1"/>
    </xf>
    <xf numFmtId="0" fontId="52" fillId="0" borderId="22" xfId="0" applyFont="1" applyBorder="1" applyAlignment="1">
      <alignment horizontal="center" vertical="top" wrapText="1"/>
    </xf>
    <xf numFmtId="0" fontId="52" fillId="0" borderId="23" xfId="0" applyFont="1" applyBorder="1" applyAlignment="1">
      <alignment horizontal="center" vertical="top" wrapText="1"/>
    </xf>
    <xf numFmtId="0" fontId="52" fillId="0" borderId="20" xfId="0" applyFont="1" applyBorder="1" applyAlignment="1">
      <alignment horizontal="center" vertical="top" wrapText="1"/>
    </xf>
    <xf numFmtId="0" fontId="52" fillId="0" borderId="0" xfId="0" applyFont="1" applyBorder="1" applyAlignment="1">
      <alignment horizontal="center" vertical="top" wrapText="1"/>
    </xf>
    <xf numFmtId="0" fontId="52" fillId="0" borderId="24" xfId="0" applyFont="1" applyBorder="1" applyAlignment="1">
      <alignment horizontal="center" vertical="top" wrapText="1"/>
    </xf>
    <xf numFmtId="0" fontId="69" fillId="0" borderId="0" xfId="0" applyFont="1" applyAlignment="1">
      <alignment horizontal="center" vertical="top" wrapText="1"/>
    </xf>
    <xf numFmtId="0" fontId="69" fillId="0" borderId="0" xfId="0" applyFont="1" applyAlignment="1">
      <alignment horizontal="center"/>
    </xf>
    <xf numFmtId="0" fontId="72" fillId="0" borderId="0" xfId="0" applyFont="1" applyAlignment="1">
      <alignment horizontal="center" vertical="center"/>
    </xf>
    <xf numFmtId="0" fontId="72" fillId="0" borderId="0" xfId="0" applyFont="1" applyBorder="1" applyAlignment="1">
      <alignment horizontal="center" vertical="center"/>
    </xf>
    <xf numFmtId="0" fontId="73" fillId="0" borderId="16" xfId="0" applyFont="1" applyBorder="1" applyAlignment="1">
      <alignment horizontal="center"/>
    </xf>
    <xf numFmtId="0" fontId="73" fillId="0" borderId="0" xfId="0" applyFont="1" applyBorder="1" applyAlignment="1">
      <alignment horizontal="center"/>
    </xf>
    <xf numFmtId="0" fontId="72" fillId="0" borderId="10" xfId="0" applyFont="1" applyBorder="1" applyAlignment="1">
      <alignment horizontal="center" vertical="center" wrapText="1"/>
    </xf>
    <xf numFmtId="0" fontId="72" fillId="0" borderId="19" xfId="0" applyFont="1" applyBorder="1" applyAlignment="1">
      <alignment horizontal="center" vertical="center" wrapText="1"/>
    </xf>
    <xf numFmtId="0" fontId="40" fillId="0" borderId="0" xfId="0" applyFont="1" applyAlignment="1">
      <alignment horizontal="center" vertical="center" wrapText="1"/>
    </xf>
    <xf numFmtId="0" fontId="14" fillId="0" borderId="11" xfId="0" applyFont="1" applyBorder="1" applyAlignment="1">
      <alignment horizontal="center" vertical="top"/>
    </xf>
    <xf numFmtId="0" fontId="14" fillId="0" borderId="11" xfId="0" applyFont="1" applyBorder="1" applyAlignment="1">
      <alignment horizontal="center" vertical="top" wrapText="1"/>
    </xf>
    <xf numFmtId="0" fontId="14" fillId="0" borderId="19" xfId="0" applyFont="1" applyBorder="1" applyAlignment="1">
      <alignment horizontal="center" vertical="top" wrapText="1"/>
    </xf>
    <xf numFmtId="0" fontId="10" fillId="0" borderId="0" xfId="0" applyFont="1" applyAlignment="1">
      <alignment horizontal="center" vertical="top" wrapText="1"/>
    </xf>
    <xf numFmtId="0" fontId="11" fillId="0" borderId="0" xfId="0" applyFont="1" applyAlignment="1">
      <alignment horizontal="center" vertical="top" wrapText="1"/>
    </xf>
    <xf numFmtId="0" fontId="0" fillId="34" borderId="0" xfId="0" applyFont="1" applyFill="1" applyAlignment="1">
      <alignment horizontal="center"/>
    </xf>
    <xf numFmtId="0" fontId="2" fillId="33" borderId="0" xfId="0" applyFont="1" applyFill="1" applyBorder="1" applyAlignment="1">
      <alignment horizontal="right"/>
    </xf>
    <xf numFmtId="0" fontId="2" fillId="33" borderId="14" xfId="0" applyFont="1" applyFill="1" applyBorder="1" applyAlignment="1">
      <alignment horizontal="center" vertical="top" wrapText="1"/>
    </xf>
    <xf numFmtId="0" fontId="2" fillId="33" borderId="18" xfId="0" applyFont="1" applyFill="1" applyBorder="1" applyAlignment="1">
      <alignment horizontal="center" vertical="top" wrapText="1"/>
    </xf>
    <xf numFmtId="0" fontId="2" fillId="33" borderId="15" xfId="0" applyFont="1" applyFill="1" applyBorder="1" applyAlignment="1">
      <alignment horizontal="center" vertical="top" wrapText="1"/>
    </xf>
    <xf numFmtId="0" fontId="2" fillId="33" borderId="0" xfId="0" applyFont="1" applyFill="1" applyAlignment="1">
      <alignment horizontal="left"/>
    </xf>
    <xf numFmtId="0" fontId="2" fillId="33" borderId="21" xfId="0" applyFont="1" applyFill="1" applyBorder="1" applyAlignment="1">
      <alignment horizontal="center" vertical="top" wrapText="1"/>
    </xf>
    <xf numFmtId="0" fontId="2" fillId="33" borderId="17" xfId="0" applyFont="1" applyFill="1" applyBorder="1" applyAlignment="1">
      <alignment horizontal="center" vertical="top" wrapText="1"/>
    </xf>
    <xf numFmtId="0" fontId="2" fillId="33" borderId="11" xfId="0" applyFont="1" applyFill="1" applyBorder="1" applyAlignment="1">
      <alignment horizontal="center" wrapText="1"/>
    </xf>
    <xf numFmtId="0" fontId="2" fillId="33" borderId="0" xfId="0" applyFont="1" applyFill="1" applyAlignment="1">
      <alignment horizontal="center" wrapText="1"/>
    </xf>
    <xf numFmtId="0" fontId="15" fillId="33" borderId="0" xfId="0" applyFont="1" applyFill="1" applyAlignment="1">
      <alignment horizontal="center" wrapText="1"/>
    </xf>
    <xf numFmtId="0" fontId="6" fillId="33" borderId="0" xfId="0" applyFont="1" applyFill="1" applyAlignment="1">
      <alignment horizontal="center"/>
    </xf>
    <xf numFmtId="0" fontId="4" fillId="33" borderId="0" xfId="0" applyFont="1" applyFill="1" applyAlignment="1">
      <alignment horizontal="center"/>
    </xf>
    <xf numFmtId="0" fontId="2" fillId="33" borderId="0" xfId="0" applyFont="1" applyFill="1" applyAlignment="1">
      <alignment horizontal="center"/>
    </xf>
    <xf numFmtId="0" fontId="0" fillId="33" borderId="0" xfId="0" applyFont="1" applyFill="1" applyAlignment="1">
      <alignment horizontal="center"/>
    </xf>
    <xf numFmtId="0" fontId="3" fillId="33" borderId="0" xfId="0" applyFont="1" applyFill="1" applyAlignment="1">
      <alignment horizontal="right"/>
    </xf>
    <xf numFmtId="0" fontId="2" fillId="33" borderId="10" xfId="0" applyFont="1" applyFill="1" applyBorder="1" applyAlignment="1">
      <alignment horizontal="center" vertical="top" wrapText="1"/>
    </xf>
    <xf numFmtId="0" fontId="2" fillId="33" borderId="12" xfId="0" applyFont="1" applyFill="1" applyBorder="1" applyAlignment="1">
      <alignment horizontal="center" vertical="top" wrapText="1"/>
    </xf>
    <xf numFmtId="0" fontId="7" fillId="33" borderId="0" xfId="0" applyFont="1" applyFill="1" applyAlignment="1">
      <alignment horizontal="center" wrapText="1"/>
    </xf>
    <xf numFmtId="0" fontId="0" fillId="33" borderId="21" xfId="0" applyFont="1" applyFill="1" applyBorder="1" applyAlignment="1">
      <alignment horizontal="center"/>
    </xf>
    <xf numFmtId="0" fontId="0" fillId="33" borderId="22" xfId="0" applyFont="1" applyFill="1" applyBorder="1" applyAlignment="1">
      <alignment horizontal="center"/>
    </xf>
    <xf numFmtId="0" fontId="0" fillId="33" borderId="23" xfId="0" applyFont="1" applyFill="1" applyBorder="1" applyAlignment="1">
      <alignment horizontal="center"/>
    </xf>
    <xf numFmtId="0" fontId="0" fillId="33" borderId="20" xfId="0" applyFont="1" applyFill="1" applyBorder="1" applyAlignment="1">
      <alignment horizontal="center"/>
    </xf>
    <xf numFmtId="0" fontId="0" fillId="33" borderId="0" xfId="0" applyFont="1" applyFill="1" applyBorder="1" applyAlignment="1">
      <alignment horizontal="center"/>
    </xf>
    <xf numFmtId="0" fontId="0" fillId="33" borderId="24" xfId="0" applyFont="1" applyFill="1" applyBorder="1" applyAlignment="1">
      <alignment horizontal="center"/>
    </xf>
    <xf numFmtId="0" fontId="0" fillId="33" borderId="17" xfId="0" applyFont="1" applyFill="1" applyBorder="1" applyAlignment="1">
      <alignment horizontal="center"/>
    </xf>
    <xf numFmtId="0" fontId="0" fillId="33" borderId="16" xfId="0" applyFont="1" applyFill="1" applyBorder="1" applyAlignment="1">
      <alignment horizontal="center"/>
    </xf>
    <xf numFmtId="0" fontId="0" fillId="33" borderId="25" xfId="0" applyFont="1" applyFill="1" applyBorder="1" applyAlignment="1">
      <alignment horizontal="center"/>
    </xf>
    <xf numFmtId="0" fontId="21" fillId="0" borderId="14" xfId="114" applyFont="1" applyBorder="1" applyAlignment="1">
      <alignment horizontal="center" vertical="top" wrapText="1"/>
      <protection/>
    </xf>
    <xf numFmtId="0" fontId="21" fillId="0" borderId="18" xfId="114" applyFont="1" applyBorder="1" applyAlignment="1">
      <alignment horizontal="center" vertical="top" wrapText="1"/>
      <protection/>
    </xf>
    <xf numFmtId="0" fontId="21" fillId="0" borderId="23" xfId="114" applyFont="1" applyBorder="1" applyAlignment="1">
      <alignment horizontal="center" vertical="top" wrapText="1"/>
      <protection/>
    </xf>
    <xf numFmtId="0" fontId="21" fillId="0" borderId="11" xfId="114" applyFont="1" applyBorder="1" applyAlignment="1">
      <alignment horizontal="center" vertical="top" wrapText="1"/>
      <protection/>
    </xf>
    <xf numFmtId="0" fontId="21" fillId="0" borderId="15" xfId="114" applyFont="1" applyBorder="1" applyAlignment="1">
      <alignment horizontal="center" vertical="top" wrapText="1"/>
      <protection/>
    </xf>
    <xf numFmtId="0" fontId="48" fillId="0" borderId="21" xfId="114" applyFont="1" applyBorder="1" applyAlignment="1">
      <alignment horizontal="center" vertical="top" wrapText="1"/>
      <protection/>
    </xf>
    <xf numFmtId="0" fontId="48" fillId="0" borderId="22" xfId="114" applyFont="1" applyBorder="1" applyAlignment="1">
      <alignment horizontal="center" vertical="top" wrapText="1"/>
      <protection/>
    </xf>
    <xf numFmtId="0" fontId="48" fillId="0" borderId="23" xfId="114" applyFont="1" applyBorder="1" applyAlignment="1">
      <alignment horizontal="center" vertical="top" wrapText="1"/>
      <protection/>
    </xf>
    <xf numFmtId="0" fontId="48" fillId="0" borderId="20" xfId="114" applyFont="1" applyBorder="1" applyAlignment="1">
      <alignment horizontal="center" vertical="top" wrapText="1"/>
      <protection/>
    </xf>
    <xf numFmtId="0" fontId="48" fillId="0" borderId="0" xfId="114" applyFont="1" applyBorder="1" applyAlignment="1">
      <alignment horizontal="center" vertical="top" wrapText="1"/>
      <protection/>
    </xf>
    <xf numFmtId="0" fontId="48" fillId="0" borderId="24" xfId="114" applyFont="1" applyBorder="1" applyAlignment="1">
      <alignment horizontal="center" vertical="top" wrapText="1"/>
      <protection/>
    </xf>
    <xf numFmtId="0" fontId="48" fillId="0" borderId="17" xfId="114" applyFont="1" applyBorder="1" applyAlignment="1">
      <alignment horizontal="center" vertical="top" wrapText="1"/>
      <protection/>
    </xf>
    <xf numFmtId="0" fontId="48" fillId="0" borderId="16" xfId="114" applyFont="1" applyBorder="1" applyAlignment="1">
      <alignment horizontal="center" vertical="top" wrapText="1"/>
      <protection/>
    </xf>
    <xf numFmtId="0" fontId="48" fillId="0" borderId="25" xfId="114" applyFont="1" applyBorder="1" applyAlignment="1">
      <alignment horizontal="center" vertical="top" wrapText="1"/>
      <protection/>
    </xf>
    <xf numFmtId="0" fontId="41" fillId="0" borderId="0" xfId="114" applyFont="1" applyAlignment="1">
      <alignment horizontal="center"/>
      <protection/>
    </xf>
    <xf numFmtId="0" fontId="21" fillId="0" borderId="10" xfId="114" applyFont="1" applyBorder="1" applyAlignment="1">
      <alignment horizontal="center" vertical="top" wrapText="1"/>
      <protection/>
    </xf>
    <xf numFmtId="0" fontId="21" fillId="0" borderId="12" xfId="114" applyFont="1" applyBorder="1" applyAlignment="1">
      <alignment horizontal="center" vertical="top" wrapText="1"/>
      <protection/>
    </xf>
    <xf numFmtId="0" fontId="17" fillId="0" borderId="11" xfId="114" applyFont="1" applyBorder="1" applyAlignment="1">
      <alignment horizontal="center" vertical="top" wrapText="1"/>
      <protection/>
    </xf>
    <xf numFmtId="0" fontId="28" fillId="0" borderId="0" xfId="114" applyFont="1" applyAlignment="1">
      <alignment horizontal="center"/>
      <protection/>
    </xf>
    <xf numFmtId="0" fontId="20" fillId="0" borderId="11" xfId="114" applyFont="1" applyBorder="1" applyAlignment="1">
      <alignment horizontal="center" vertical="top" wrapText="1"/>
      <protection/>
    </xf>
    <xf numFmtId="0" fontId="6" fillId="0" borderId="11" xfId="0" applyFont="1" applyBorder="1" applyAlignment="1">
      <alignment horizontal="center" vertical="top" wrapText="1"/>
    </xf>
    <xf numFmtId="0" fontId="20" fillId="0" borderId="10" xfId="114" applyFont="1" applyBorder="1" applyAlignment="1">
      <alignment horizontal="center" vertical="top" wrapText="1"/>
      <protection/>
    </xf>
    <xf numFmtId="0" fontId="20" fillId="0" borderId="12" xfId="114" applyFont="1" applyBorder="1" applyAlignment="1">
      <alignment horizontal="center" vertical="top" wrapText="1"/>
      <protection/>
    </xf>
    <xf numFmtId="0" fontId="19" fillId="0" borderId="10" xfId="114" applyFont="1" applyBorder="1" applyAlignment="1">
      <alignment horizontal="center" vertical="top" wrapText="1"/>
      <protection/>
    </xf>
    <xf numFmtId="0" fontId="19" fillId="0" borderId="12" xfId="114" applyFont="1" applyBorder="1" applyAlignment="1">
      <alignment horizontal="center" vertical="top" wrapText="1"/>
      <protection/>
    </xf>
    <xf numFmtId="0" fontId="19" fillId="0" borderId="14" xfId="114" applyFont="1" applyBorder="1" applyAlignment="1">
      <alignment horizontal="center" vertical="top" wrapText="1"/>
      <protection/>
    </xf>
    <xf numFmtId="0" fontId="19" fillId="0" borderId="18" xfId="114" applyFont="1" applyBorder="1" applyAlignment="1">
      <alignment horizontal="center" vertical="top" wrapText="1"/>
      <protection/>
    </xf>
    <xf numFmtId="0" fontId="19" fillId="0" borderId="15" xfId="114" applyFont="1" applyBorder="1" applyAlignment="1">
      <alignment horizontal="center" vertical="top" wrapText="1"/>
      <protection/>
    </xf>
    <xf numFmtId="0" fontId="61" fillId="0" borderId="21" xfId="114" applyFont="1" applyBorder="1" applyAlignment="1">
      <alignment horizontal="center"/>
      <protection/>
    </xf>
    <xf numFmtId="0" fontId="97" fillId="0" borderId="22" xfId="114" applyBorder="1" applyAlignment="1">
      <alignment horizontal="center"/>
      <protection/>
    </xf>
    <xf numFmtId="0" fontId="97" fillId="0" borderId="23" xfId="114" applyBorder="1" applyAlignment="1">
      <alignment horizontal="center"/>
      <protection/>
    </xf>
    <xf numFmtId="0" fontId="97" fillId="0" borderId="20" xfId="114" applyBorder="1" applyAlignment="1">
      <alignment horizontal="center"/>
      <protection/>
    </xf>
    <xf numFmtId="0" fontId="97" fillId="0" borderId="0" xfId="114" applyBorder="1" applyAlignment="1">
      <alignment horizontal="center"/>
      <protection/>
    </xf>
    <xf numFmtId="0" fontId="97" fillId="0" borderId="24" xfId="114" applyBorder="1" applyAlignment="1">
      <alignment horizontal="center"/>
      <protection/>
    </xf>
    <xf numFmtId="0" fontId="97" fillId="0" borderId="17" xfId="114" applyBorder="1" applyAlignment="1">
      <alignment horizontal="center"/>
      <protection/>
    </xf>
    <xf numFmtId="0" fontId="97" fillId="0" borderId="16" xfId="114" applyBorder="1" applyAlignment="1">
      <alignment horizontal="center"/>
      <protection/>
    </xf>
    <xf numFmtId="0" fontId="97" fillId="0" borderId="25" xfId="114" applyBorder="1" applyAlignment="1">
      <alignment horizontal="center"/>
      <protection/>
    </xf>
    <xf numFmtId="0" fontId="17" fillId="0" borderId="14" xfId="114" applyFont="1" applyBorder="1" applyAlignment="1">
      <alignment horizontal="center" vertical="top" wrapText="1"/>
      <protection/>
    </xf>
    <xf numFmtId="0" fontId="17" fillId="0" borderId="18" xfId="114" applyFont="1" applyBorder="1" applyAlignment="1">
      <alignment horizontal="center" vertical="top" wrapText="1"/>
      <protection/>
    </xf>
    <xf numFmtId="0" fontId="61" fillId="0" borderId="22" xfId="114" applyFont="1" applyBorder="1" applyAlignment="1">
      <alignment horizontal="center"/>
      <protection/>
    </xf>
    <xf numFmtId="0" fontId="61" fillId="0" borderId="23" xfId="114" applyFont="1" applyBorder="1" applyAlignment="1">
      <alignment horizontal="center"/>
      <protection/>
    </xf>
    <xf numFmtId="0" fontId="61" fillId="0" borderId="20" xfId="114" applyFont="1" applyBorder="1" applyAlignment="1">
      <alignment horizontal="center"/>
      <protection/>
    </xf>
    <xf numFmtId="0" fontId="61" fillId="0" borderId="0" xfId="114" applyFont="1" applyBorder="1" applyAlignment="1">
      <alignment horizontal="center"/>
      <protection/>
    </xf>
    <xf numFmtId="0" fontId="61" fillId="0" borderId="24" xfId="114" applyFont="1" applyBorder="1" applyAlignment="1">
      <alignment horizontal="center"/>
      <protection/>
    </xf>
    <xf numFmtId="0" fontId="61" fillId="0" borderId="17" xfId="114" applyFont="1" applyBorder="1" applyAlignment="1">
      <alignment horizontal="center"/>
      <protection/>
    </xf>
    <xf numFmtId="0" fontId="61" fillId="0" borderId="16" xfId="114" applyFont="1" applyBorder="1" applyAlignment="1">
      <alignment horizontal="center"/>
      <protection/>
    </xf>
    <xf numFmtId="0" fontId="61" fillId="0" borderId="25" xfId="114" applyFont="1" applyBorder="1" applyAlignment="1">
      <alignment horizontal="center"/>
      <protection/>
    </xf>
    <xf numFmtId="0" fontId="19" fillId="0" borderId="14" xfId="114" applyFont="1" applyBorder="1" applyAlignment="1">
      <alignment horizontal="center" wrapText="1"/>
      <protection/>
    </xf>
    <xf numFmtId="0" fontId="19" fillId="0" borderId="18" xfId="114" applyFont="1" applyBorder="1" applyAlignment="1">
      <alignment horizontal="center" wrapText="1"/>
      <protection/>
    </xf>
    <xf numFmtId="0" fontId="19" fillId="0" borderId="15" xfId="114" applyFont="1" applyBorder="1" applyAlignment="1">
      <alignment horizontal="center" wrapText="1"/>
      <protection/>
    </xf>
    <xf numFmtId="0" fontId="21" fillId="0" borderId="21" xfId="114" applyFont="1" applyBorder="1" applyAlignment="1">
      <alignment horizontal="center" vertical="top" wrapText="1"/>
      <protection/>
    </xf>
    <xf numFmtId="0" fontId="19" fillId="0" borderId="11" xfId="114" applyFont="1" applyBorder="1" applyAlignment="1">
      <alignment horizontal="center" wrapText="1"/>
      <protection/>
    </xf>
    <xf numFmtId="0" fontId="22" fillId="0" borderId="0" xfId="114" applyFont="1" applyAlignment="1">
      <alignment horizontal="center"/>
      <protection/>
    </xf>
    <xf numFmtId="0" fontId="21" fillId="0" borderId="19" xfId="114" applyFont="1" applyBorder="1" applyAlignment="1">
      <alignment horizontal="center" vertical="top" wrapText="1"/>
      <protection/>
    </xf>
    <xf numFmtId="0" fontId="21" fillId="0" borderId="20" xfId="114" applyFont="1" applyBorder="1" applyAlignment="1">
      <alignment horizontal="center" vertical="top" wrapText="1"/>
      <protection/>
    </xf>
    <xf numFmtId="0" fontId="21" fillId="0" borderId="24" xfId="114" applyFont="1" applyBorder="1" applyAlignment="1">
      <alignment horizontal="center" vertical="top" wrapText="1"/>
      <protection/>
    </xf>
    <xf numFmtId="0" fontId="11"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Alignment="1">
      <alignment wrapText="1"/>
    </xf>
    <xf numFmtId="0" fontId="19" fillId="0" borderId="10" xfId="114" applyFont="1" applyBorder="1" applyAlignment="1">
      <alignment horizontal="center" vertical="top"/>
      <protection/>
    </xf>
    <xf numFmtId="0" fontId="19" fillId="0" borderId="19" xfId="114" applyFont="1" applyBorder="1" applyAlignment="1">
      <alignment horizontal="center" vertical="top"/>
      <protection/>
    </xf>
    <xf numFmtId="0" fontId="19" fillId="0" borderId="12" xfId="114" applyFont="1" applyBorder="1" applyAlignment="1">
      <alignment horizontal="center" vertical="top"/>
      <protection/>
    </xf>
    <xf numFmtId="0" fontId="16" fillId="0" borderId="14" xfId="345" applyFont="1" applyBorder="1" applyAlignment="1">
      <alignment horizontal="center" vertical="top" wrapText="1"/>
      <protection/>
    </xf>
    <xf numFmtId="0" fontId="16" fillId="0" borderId="18" xfId="345" applyFont="1" applyBorder="1" applyAlignment="1">
      <alignment horizontal="center" vertical="top" wrapText="1"/>
      <protection/>
    </xf>
    <xf numFmtId="0" fontId="16" fillId="0" borderId="15" xfId="345" applyFont="1" applyBorder="1" applyAlignment="1">
      <alignment horizontal="center" vertical="top" wrapText="1"/>
      <protection/>
    </xf>
    <xf numFmtId="0" fontId="3" fillId="0" borderId="0" xfId="345" applyFont="1" applyAlignment="1">
      <alignment horizontal="right"/>
      <protection/>
    </xf>
    <xf numFmtId="0" fontId="4" fillId="0" borderId="0" xfId="345" applyFont="1" applyAlignment="1">
      <alignment horizontal="center"/>
      <protection/>
    </xf>
    <xf numFmtId="0" fontId="5" fillId="0" borderId="0" xfId="345" applyFont="1" applyAlignment="1">
      <alignment horizontal="center"/>
      <protection/>
    </xf>
    <xf numFmtId="0" fontId="2" fillId="0" borderId="0" xfId="345" applyFont="1" applyAlignment="1">
      <alignment horizontal="left"/>
      <protection/>
    </xf>
    <xf numFmtId="0" fontId="2" fillId="0" borderId="14" xfId="345" applyFont="1" applyBorder="1" applyAlignment="1">
      <alignment horizontal="center"/>
      <protection/>
    </xf>
    <xf numFmtId="0" fontId="2" fillId="0" borderId="15" xfId="345" applyFont="1" applyBorder="1" applyAlignment="1">
      <alignment horizontal="center"/>
      <protection/>
    </xf>
    <xf numFmtId="0" fontId="7" fillId="0" borderId="14" xfId="345" applyFont="1" applyBorder="1" applyAlignment="1">
      <alignment horizontal="center" vertical="top" wrapText="1"/>
      <protection/>
    </xf>
    <xf numFmtId="0" fontId="7" fillId="0" borderId="15" xfId="345" applyFont="1" applyBorder="1" applyAlignment="1">
      <alignment horizontal="center" vertical="top" wrapText="1"/>
      <protection/>
    </xf>
    <xf numFmtId="0" fontId="16" fillId="0" borderId="16" xfId="345" applyFont="1" applyBorder="1" applyAlignment="1">
      <alignment horizontal="center"/>
      <protection/>
    </xf>
    <xf numFmtId="0" fontId="16" fillId="0" borderId="10" xfId="345" applyFont="1" applyBorder="1" applyAlignment="1">
      <alignment horizontal="center" vertical="top" wrapText="1"/>
      <protection/>
    </xf>
    <xf numFmtId="0" fontId="16" fillId="0" borderId="12" xfId="345" applyFont="1" applyBorder="1" applyAlignment="1">
      <alignment horizontal="center" vertical="top" wrapText="1"/>
      <protection/>
    </xf>
    <xf numFmtId="0" fontId="16" fillId="0" borderId="14" xfId="345" applyFont="1" applyBorder="1" applyAlignment="1">
      <alignment horizontal="center" vertical="top"/>
      <protection/>
    </xf>
    <xf numFmtId="0" fontId="16" fillId="0" borderId="18" xfId="345" applyFont="1" applyBorder="1" applyAlignment="1">
      <alignment horizontal="center" vertical="top"/>
      <protection/>
    </xf>
    <xf numFmtId="0" fontId="16" fillId="0" borderId="15" xfId="345" applyFont="1" applyBorder="1" applyAlignment="1">
      <alignment horizontal="center" vertical="top"/>
      <protection/>
    </xf>
    <xf numFmtId="0" fontId="16" fillId="0" borderId="21" xfId="345" applyFont="1" applyBorder="1" applyAlignment="1">
      <alignment horizontal="center" vertical="top" wrapText="1"/>
      <protection/>
    </xf>
    <xf numFmtId="0" fontId="16" fillId="0" borderId="22" xfId="345" applyFont="1" applyBorder="1" applyAlignment="1">
      <alignment horizontal="center" vertical="top" wrapText="1"/>
      <protection/>
    </xf>
    <xf numFmtId="0" fontId="16" fillId="0" borderId="23" xfId="345" applyFont="1" applyBorder="1" applyAlignment="1">
      <alignment horizontal="center" vertical="top" wrapText="1"/>
      <protection/>
    </xf>
    <xf numFmtId="0" fontId="16" fillId="0" borderId="17" xfId="345" applyFont="1" applyBorder="1" applyAlignment="1">
      <alignment horizontal="center" vertical="top" wrapText="1"/>
      <protection/>
    </xf>
    <xf numFmtId="0" fontId="16" fillId="0" borderId="16" xfId="345" applyFont="1" applyBorder="1" applyAlignment="1">
      <alignment horizontal="center" vertical="top" wrapText="1"/>
      <protection/>
    </xf>
    <xf numFmtId="0" fontId="16" fillId="0" borderId="25" xfId="345" applyFont="1" applyBorder="1" applyAlignment="1">
      <alignment horizontal="center" vertical="top" wrapText="1"/>
      <protection/>
    </xf>
    <xf numFmtId="0" fontId="0" fillId="0" borderId="0" xfId="344" applyFont="1">
      <alignment/>
      <protection/>
    </xf>
    <xf numFmtId="0" fontId="2" fillId="0" borderId="11" xfId="344" applyFont="1" applyBorder="1" applyAlignment="1">
      <alignment horizontal="center" vertical="center"/>
      <protection/>
    </xf>
    <xf numFmtId="0" fontId="46" fillId="0" borderId="21" xfId="344" applyFont="1" applyBorder="1" applyAlignment="1">
      <alignment horizontal="center"/>
      <protection/>
    </xf>
    <xf numFmtId="0" fontId="46" fillId="0" borderId="22" xfId="344" applyFont="1" applyBorder="1" applyAlignment="1">
      <alignment horizontal="center"/>
      <protection/>
    </xf>
    <xf numFmtId="0" fontId="46" fillId="0" borderId="23" xfId="344" applyFont="1" applyBorder="1" applyAlignment="1">
      <alignment horizontal="center"/>
      <protection/>
    </xf>
    <xf numFmtId="0" fontId="46" fillId="0" borderId="20" xfId="344" applyFont="1" applyBorder="1" applyAlignment="1">
      <alignment horizontal="center"/>
      <protection/>
    </xf>
    <xf numFmtId="0" fontId="46" fillId="0" borderId="0" xfId="344" applyFont="1" applyBorder="1" applyAlignment="1">
      <alignment horizontal="center"/>
      <protection/>
    </xf>
    <xf numFmtId="0" fontId="46" fillId="0" borderId="24" xfId="344" applyFont="1" applyBorder="1" applyAlignment="1">
      <alignment horizontal="center"/>
      <protection/>
    </xf>
    <xf numFmtId="0" fontId="46" fillId="0" borderId="17" xfId="344" applyFont="1" applyBorder="1" applyAlignment="1">
      <alignment horizontal="center"/>
      <protection/>
    </xf>
    <xf numFmtId="0" fontId="46" fillId="0" borderId="16" xfId="344" applyFont="1" applyBorder="1" applyAlignment="1">
      <alignment horizontal="center"/>
      <protection/>
    </xf>
    <xf numFmtId="0" fontId="46" fillId="0" borderId="25" xfId="344" applyFont="1" applyBorder="1" applyAlignment="1">
      <alignment horizontal="center"/>
      <protection/>
    </xf>
    <xf numFmtId="0" fontId="2" fillId="0" borderId="0" xfId="344" applyFont="1" applyAlignment="1">
      <alignment horizontal="center"/>
      <protection/>
    </xf>
    <xf numFmtId="0" fontId="11" fillId="0" borderId="0" xfId="344" applyFont="1" applyAlignment="1">
      <alignment horizontal="center"/>
      <protection/>
    </xf>
    <xf numFmtId="0" fontId="2" fillId="0" borderId="0" xfId="344" applyFont="1" applyAlignment="1">
      <alignment horizontal="left"/>
      <protection/>
    </xf>
    <xf numFmtId="0" fontId="5" fillId="0" borderId="0" xfId="344" applyFont="1" applyAlignment="1">
      <alignment horizontal="center" wrapText="1"/>
      <protection/>
    </xf>
    <xf numFmtId="0" fontId="16" fillId="0" borderId="16" xfId="344" applyFont="1" applyBorder="1" applyAlignment="1">
      <alignment horizontal="right"/>
      <protection/>
    </xf>
  </cellXfs>
  <cellStyles count="4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omma 5" xfId="48"/>
    <cellStyle name="Comma 6"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Hyperlink 3" xfId="61"/>
    <cellStyle name="Hyperlink 4" xfId="62"/>
    <cellStyle name="Hyperlink 5" xfId="63"/>
    <cellStyle name="Hyperlink 6" xfId="64"/>
    <cellStyle name="Input" xfId="65"/>
    <cellStyle name="Linked Cell" xfId="66"/>
    <cellStyle name="Neutral" xfId="67"/>
    <cellStyle name="Normal 10" xfId="68"/>
    <cellStyle name="Normal 10 2" xfId="69"/>
    <cellStyle name="Normal 10 2 2" xfId="70"/>
    <cellStyle name="Normal 10 2 2 2" xfId="71"/>
    <cellStyle name="Normal 10 2 3" xfId="72"/>
    <cellStyle name="Normal 10 3" xfId="73"/>
    <cellStyle name="Normal 10 3 2" xfId="74"/>
    <cellStyle name="Normal 10 3 2 2" xfId="75"/>
    <cellStyle name="Normal 10 3 3" xfId="76"/>
    <cellStyle name="Normal 10 4" xfId="77"/>
    <cellStyle name="Normal 10 4 2" xfId="78"/>
    <cellStyle name="Normal 10 5" xfId="79"/>
    <cellStyle name="Normal 10 6" xfId="80"/>
    <cellStyle name="Normal 10 7" xfId="81"/>
    <cellStyle name="Normal 10 8" xfId="82"/>
    <cellStyle name="Normal 11" xfId="83"/>
    <cellStyle name="Normal 11 2" xfId="84"/>
    <cellStyle name="Normal 11 2 2" xfId="85"/>
    <cellStyle name="Normal 11 2 2 2" xfId="86"/>
    <cellStyle name="Normal 11 2 3" xfId="87"/>
    <cellStyle name="Normal 11 3" xfId="88"/>
    <cellStyle name="Normal 11 3 2" xfId="89"/>
    <cellStyle name="Normal 11 3 2 2" xfId="90"/>
    <cellStyle name="Normal 11 3 3" xfId="91"/>
    <cellStyle name="Normal 11 4" xfId="92"/>
    <cellStyle name="Normal 11 4 2" xfId="93"/>
    <cellStyle name="Normal 11 5" xfId="94"/>
    <cellStyle name="Normal 12" xfId="95"/>
    <cellStyle name="Normal 12 2" xfId="96"/>
    <cellStyle name="Normal 12 2 2" xfId="97"/>
    <cellStyle name="Normal 12 2 2 2" xfId="98"/>
    <cellStyle name="Normal 12 2 3" xfId="99"/>
    <cellStyle name="Normal 12 3" xfId="100"/>
    <cellStyle name="Normal 12 3 2" xfId="101"/>
    <cellStyle name="Normal 12 3 2 2" xfId="102"/>
    <cellStyle name="Normal 12 3 3" xfId="103"/>
    <cellStyle name="Normal 12 4" xfId="104"/>
    <cellStyle name="Normal 12 4 2" xfId="105"/>
    <cellStyle name="Normal 12 5" xfId="106"/>
    <cellStyle name="Normal 13" xfId="107"/>
    <cellStyle name="Normal 14" xfId="108"/>
    <cellStyle name="Normal 15" xfId="109"/>
    <cellStyle name="Normal 16" xfId="110"/>
    <cellStyle name="Normal 17" xfId="111"/>
    <cellStyle name="Normal 18" xfId="112"/>
    <cellStyle name="Normal 19" xfId="113"/>
    <cellStyle name="Normal 2" xfId="114"/>
    <cellStyle name="Normal 2 10" xfId="115"/>
    <cellStyle name="Normal 2 10 2" xfId="116"/>
    <cellStyle name="Normal 2 10 2 2" xfId="117"/>
    <cellStyle name="Normal 2 10 2 2 2" xfId="118"/>
    <cellStyle name="Normal 2 10 2 3" xfId="119"/>
    <cellStyle name="Normal 2 10 3" xfId="120"/>
    <cellStyle name="Normal 2 10 3 2" xfId="121"/>
    <cellStyle name="Normal 2 10 4" xfId="122"/>
    <cellStyle name="Normal 2 11" xfId="123"/>
    <cellStyle name="Normal 2 11 2" xfId="124"/>
    <cellStyle name="Normal 2 11 2 2" xfId="125"/>
    <cellStyle name="Normal 2 11 3" xfId="126"/>
    <cellStyle name="Normal 2 11 4" xfId="127"/>
    <cellStyle name="Normal 2 12" xfId="128"/>
    <cellStyle name="Normal 2 12 2" xfId="129"/>
    <cellStyle name="Normal 2 12 2 2" xfId="130"/>
    <cellStyle name="Normal 2 12 3" xfId="131"/>
    <cellStyle name="Normal 2 13" xfId="132"/>
    <cellStyle name="Normal 2 13 2" xfId="133"/>
    <cellStyle name="Normal 2 13 2 2" xfId="134"/>
    <cellStyle name="Normal 2 13 3" xfId="135"/>
    <cellStyle name="Normal 2 14" xfId="136"/>
    <cellStyle name="Normal 2 14 2" xfId="137"/>
    <cellStyle name="Normal 2 14 2 2" xfId="138"/>
    <cellStyle name="Normal 2 14 3" xfId="139"/>
    <cellStyle name="Normal 2 15" xfId="140"/>
    <cellStyle name="Normal 2 15 2" xfId="141"/>
    <cellStyle name="Normal 2 15 2 2" xfId="142"/>
    <cellStyle name="Normal 2 15 3" xfId="143"/>
    <cellStyle name="Normal 2 16" xfId="144"/>
    <cellStyle name="Normal 2 16 2" xfId="145"/>
    <cellStyle name="Normal 2 17" xfId="146"/>
    <cellStyle name="Normal 2 2" xfId="147"/>
    <cellStyle name="Normal 2 2 10" xfId="148"/>
    <cellStyle name="Normal 2 2 10 2" xfId="149"/>
    <cellStyle name="Normal 2 2 10 2 2" xfId="150"/>
    <cellStyle name="Normal 2 2 10 3" xfId="151"/>
    <cellStyle name="Normal 2 2 11" xfId="152"/>
    <cellStyle name="Normal 2 2 11 2" xfId="153"/>
    <cellStyle name="Normal 2 2 12" xfId="154"/>
    <cellStyle name="Normal 2 2 2" xfId="155"/>
    <cellStyle name="Normal 2 2 2 2" xfId="156"/>
    <cellStyle name="Normal 2 2 2 2 2" xfId="157"/>
    <cellStyle name="Normal 2 2 2 3" xfId="158"/>
    <cellStyle name="Normal 2 2 2 3 2" xfId="159"/>
    <cellStyle name="Normal 2 2 2 3 2 2" xfId="160"/>
    <cellStyle name="Normal 2 2 2 3 2 3" xfId="161"/>
    <cellStyle name="Normal 2 2 2 3 3" xfId="162"/>
    <cellStyle name="Normal 2 2 2 3 4" xfId="163"/>
    <cellStyle name="Normal 2 2 2 4" xfId="164"/>
    <cellStyle name="Normal 2 2 2 4 2" xfId="165"/>
    <cellStyle name="Normal 2 2 2 4 2 2" xfId="166"/>
    <cellStyle name="Normal 2 2 2 4 2 3" xfId="167"/>
    <cellStyle name="Normal 2 2 2 4 3" xfId="168"/>
    <cellStyle name="Normal 2 2 2 4 4" xfId="169"/>
    <cellStyle name="Normal 2 2 2 5" xfId="170"/>
    <cellStyle name="Normal 2 2 2 5 2" xfId="171"/>
    <cellStyle name="Normal 2 2 2 6" xfId="172"/>
    <cellStyle name="Normal 2 2 2 6 2" xfId="173"/>
    <cellStyle name="Normal 2 2 2 7" xfId="174"/>
    <cellStyle name="Normal 2 2 2 7 2" xfId="175"/>
    <cellStyle name="Normal 2 2 2 8" xfId="176"/>
    <cellStyle name="Normal 2 2 2 8 2" xfId="177"/>
    <cellStyle name="Normal 2 2 3" xfId="178"/>
    <cellStyle name="Normal 2 2 3 2" xfId="179"/>
    <cellStyle name="Normal 2 2 3 3" xfId="180"/>
    <cellStyle name="Normal 2 2 3 3 2" xfId="181"/>
    <cellStyle name="Normal 2 2 3 3 2 2" xfId="182"/>
    <cellStyle name="Normal 2 2 3 3 3" xfId="183"/>
    <cellStyle name="Normal 2 2 3 4" xfId="184"/>
    <cellStyle name="Normal 2 2 3 4 2" xfId="185"/>
    <cellStyle name="Normal 2 2 3 4 2 2" xfId="186"/>
    <cellStyle name="Normal 2 2 3 4 3" xfId="187"/>
    <cellStyle name="Normal 2 2 4" xfId="188"/>
    <cellStyle name="Normal 2 2 4 2" xfId="189"/>
    <cellStyle name="Normal 2 2 4 2 2" xfId="190"/>
    <cellStyle name="Normal 2 2 4 2 2 2" xfId="191"/>
    <cellStyle name="Normal 2 2 4 2 3" xfId="192"/>
    <cellStyle name="Normal 2 2 4 3" xfId="193"/>
    <cellStyle name="Normal 2 2 4 3 2" xfId="194"/>
    <cellStyle name="Normal 2 2 4 3 2 2" xfId="195"/>
    <cellStyle name="Normal 2 2 4 3 3" xfId="196"/>
    <cellStyle name="Normal 2 2 4 4" xfId="197"/>
    <cellStyle name="Normal 2 2 4 4 2" xfId="198"/>
    <cellStyle name="Normal 2 2 4 5" xfId="199"/>
    <cellStyle name="Normal 2 2 5" xfId="200"/>
    <cellStyle name="Normal 2 2 6" xfId="201"/>
    <cellStyle name="Normal 2 2 6 2" xfId="202"/>
    <cellStyle name="Normal 2 2 6 2 2" xfId="203"/>
    <cellStyle name="Normal 2 2 6 3" xfId="204"/>
    <cellStyle name="Normal 2 2 6 4" xfId="205"/>
    <cellStyle name="Normal 2 2 7" xfId="206"/>
    <cellStyle name="Normal 2 2 7 2" xfId="207"/>
    <cellStyle name="Normal 2 2 7 2 2" xfId="208"/>
    <cellStyle name="Normal 2 2 7 3" xfId="209"/>
    <cellStyle name="Normal 2 2 7 4" xfId="210"/>
    <cellStyle name="Normal 2 2 8" xfId="211"/>
    <cellStyle name="Normal 2 2 8 2" xfId="212"/>
    <cellStyle name="Normal 2 2 8 2 2" xfId="213"/>
    <cellStyle name="Normal 2 2 8 3" xfId="214"/>
    <cellStyle name="Normal 2 2 8 4" xfId="215"/>
    <cellStyle name="Normal 2 2 9" xfId="216"/>
    <cellStyle name="Normal 2 2 9 2" xfId="217"/>
    <cellStyle name="Normal 2 2 9 2 2" xfId="218"/>
    <cellStyle name="Normal 2 2 9 3" xfId="219"/>
    <cellStyle name="Normal 2 2 9 4" xfId="220"/>
    <cellStyle name="Normal 2 3" xfId="221"/>
    <cellStyle name="Normal 2 3 2" xfId="222"/>
    <cellStyle name="Normal 2 3 2 2" xfId="223"/>
    <cellStyle name="Normal 2 3 2 3" xfId="224"/>
    <cellStyle name="Normal 2 3 2 3 2" xfId="225"/>
    <cellStyle name="Normal 2 3 2 3 2 2" xfId="226"/>
    <cellStyle name="Normal 2 3 2 3 3" xfId="227"/>
    <cellStyle name="Normal 2 3 2 4" xfId="228"/>
    <cellStyle name="Normal 2 3 2 4 2" xfId="229"/>
    <cellStyle name="Normal 2 3 2 4 2 2" xfId="230"/>
    <cellStyle name="Normal 2 3 2 4 3" xfId="231"/>
    <cellStyle name="Normal 2 3 3" xfId="232"/>
    <cellStyle name="Normal 2 3 4" xfId="233"/>
    <cellStyle name="Normal 2 3 4 2" xfId="234"/>
    <cellStyle name="Normal 2 3 4 2 2" xfId="235"/>
    <cellStyle name="Normal 2 3 4 3" xfId="236"/>
    <cellStyle name="Normal 2 3 4 4" xfId="237"/>
    <cellStyle name="Normal 2 3 5" xfId="238"/>
    <cellStyle name="Normal 2 3 5 2" xfId="239"/>
    <cellStyle name="Normal 2 3 5 2 2" xfId="240"/>
    <cellStyle name="Normal 2 3 5 3" xfId="241"/>
    <cellStyle name="Normal 2 3 5 4" xfId="242"/>
    <cellStyle name="Normal 2 3 6" xfId="243"/>
    <cellStyle name="Normal 2 3 7" xfId="244"/>
    <cellStyle name="Normal 2 3 8" xfId="245"/>
    <cellStyle name="Normal 2 4" xfId="246"/>
    <cellStyle name="Normal 2 4 2" xfId="247"/>
    <cellStyle name="Normal 2 4 2 2" xfId="248"/>
    <cellStyle name="Normal 2 4 2 2 2" xfId="249"/>
    <cellStyle name="Normal 2 4 2 2 2 2" xfId="250"/>
    <cellStyle name="Normal 2 4 2 2 3" xfId="251"/>
    <cellStyle name="Normal 2 4 2 3" xfId="252"/>
    <cellStyle name="Normal 2 4 2 3 2" xfId="253"/>
    <cellStyle name="Normal 2 4 2 4" xfId="254"/>
    <cellStyle name="Normal 2 4 2 5" xfId="255"/>
    <cellStyle name="Normal 2 4 3" xfId="256"/>
    <cellStyle name="Normal 2 4 4" xfId="257"/>
    <cellStyle name="Normal 2 4 4 2" xfId="258"/>
    <cellStyle name="Normal 2 4 4 2 2" xfId="259"/>
    <cellStyle name="Normal 2 4 4 3" xfId="260"/>
    <cellStyle name="Normal 2 4 4 4" xfId="261"/>
    <cellStyle name="Normal 2 4 5" xfId="262"/>
    <cellStyle name="Normal 2 4 5 2" xfId="263"/>
    <cellStyle name="Normal 2 4 5 2 2" xfId="264"/>
    <cellStyle name="Normal 2 4 5 3" xfId="265"/>
    <cellStyle name="Normal 2 4 5 4" xfId="266"/>
    <cellStyle name="Normal 2 4 6" xfId="267"/>
    <cellStyle name="Normal 2 4 7" xfId="268"/>
    <cellStyle name="Normal 2 4 8" xfId="269"/>
    <cellStyle name="Normal 2 5" xfId="270"/>
    <cellStyle name="Normal 2 5 2" xfId="271"/>
    <cellStyle name="Normal 2 5 2 2" xfId="272"/>
    <cellStyle name="Normal 2 5 2 2 2" xfId="273"/>
    <cellStyle name="Normal 2 5 2 2 2 2" xfId="274"/>
    <cellStyle name="Normal 2 5 2 2 3" xfId="275"/>
    <cellStyle name="Normal 2 5 2 3" xfId="276"/>
    <cellStyle name="Normal 2 5 2 3 2" xfId="277"/>
    <cellStyle name="Normal 2 5 2 4" xfId="278"/>
    <cellStyle name="Normal 2 5 3" xfId="279"/>
    <cellStyle name="Normal 2 5 3 2" xfId="280"/>
    <cellStyle name="Normal 2 5 3 2 2" xfId="281"/>
    <cellStyle name="Normal 2 5 3 3" xfId="282"/>
    <cellStyle name="Normal 2 5 4" xfId="283"/>
    <cellStyle name="Normal 2 5 4 2" xfId="284"/>
    <cellStyle name="Normal 2 5 4 2 2" xfId="285"/>
    <cellStyle name="Normal 2 5 4 3" xfId="286"/>
    <cellStyle name="Normal 2 5 5" xfId="287"/>
    <cellStyle name="Normal 2 5 5 2" xfId="288"/>
    <cellStyle name="Normal 2 5 5 2 2" xfId="289"/>
    <cellStyle name="Normal 2 5 5 3" xfId="290"/>
    <cellStyle name="Normal 2 5 6" xfId="291"/>
    <cellStyle name="Normal 2 5 6 2" xfId="292"/>
    <cellStyle name="Normal 2 5 7" xfId="293"/>
    <cellStyle name="Normal 2 6" xfId="294"/>
    <cellStyle name="Normal 2 6 2" xfId="295"/>
    <cellStyle name="Normal 2 6 2 2" xfId="296"/>
    <cellStyle name="Normal 2 6 2 2 2" xfId="297"/>
    <cellStyle name="Normal 2 6 2 2 2 2" xfId="298"/>
    <cellStyle name="Normal 2 6 2 2 3" xfId="299"/>
    <cellStyle name="Normal 2 6 2 3" xfId="300"/>
    <cellStyle name="Normal 2 6 2 3 2" xfId="301"/>
    <cellStyle name="Normal 2 6 2 4" xfId="302"/>
    <cellStyle name="Normal 2 6 2 5" xfId="303"/>
    <cellStyle name="Normal 2 6 3" xfId="304"/>
    <cellStyle name="Normal 2 6 4" xfId="305"/>
    <cellStyle name="Normal 2 6 4 2" xfId="306"/>
    <cellStyle name="Normal 2 6 4 2 2" xfId="307"/>
    <cellStyle name="Normal 2 6 4 3" xfId="308"/>
    <cellStyle name="Normal 2 6 5" xfId="309"/>
    <cellStyle name="Normal 2 6 5 2" xfId="310"/>
    <cellStyle name="Normal 2 6 5 2 2" xfId="311"/>
    <cellStyle name="Normal 2 6 5 3" xfId="312"/>
    <cellStyle name="Normal 2 7" xfId="313"/>
    <cellStyle name="Normal 2 7 2" xfId="314"/>
    <cellStyle name="Normal 2 7 2 2" xfId="315"/>
    <cellStyle name="Normal 2 7 2 2 2" xfId="316"/>
    <cellStyle name="Normal 2 7 2 3" xfId="317"/>
    <cellStyle name="Normal 2 7 3" xfId="318"/>
    <cellStyle name="Normal 2 7 3 2" xfId="319"/>
    <cellStyle name="Normal 2 7 3 2 2" xfId="320"/>
    <cellStyle name="Normal 2 7 3 3" xfId="321"/>
    <cellStyle name="Normal 2 7 4" xfId="322"/>
    <cellStyle name="Normal 2 7 4 2" xfId="323"/>
    <cellStyle name="Normal 2 7 5" xfId="324"/>
    <cellStyle name="Normal 2 8" xfId="325"/>
    <cellStyle name="Normal 2 8 2" xfId="326"/>
    <cellStyle name="Normal 2 8 2 2" xfId="327"/>
    <cellStyle name="Normal 2 8 3" xfId="328"/>
    <cellStyle name="Normal 2 9" xfId="329"/>
    <cellStyle name="Normal 2 9 2" xfId="330"/>
    <cellStyle name="Normal 2 9 2 2" xfId="331"/>
    <cellStyle name="Normal 2 9 3" xfId="332"/>
    <cellStyle name="Normal 20" xfId="333"/>
    <cellStyle name="Normal 20 2" xfId="334"/>
    <cellStyle name="Normal 21" xfId="335"/>
    <cellStyle name="Normal 22" xfId="336"/>
    <cellStyle name="Normal 23" xfId="337"/>
    <cellStyle name="Normal 24" xfId="338"/>
    <cellStyle name="Normal 25" xfId="339"/>
    <cellStyle name="Normal 26" xfId="340"/>
    <cellStyle name="Normal 27" xfId="341"/>
    <cellStyle name="Normal 28" xfId="342"/>
    <cellStyle name="Normal 29" xfId="343"/>
    <cellStyle name="Normal 3" xfId="344"/>
    <cellStyle name="Normal 3 2" xfId="345"/>
    <cellStyle name="Normal 30" xfId="346"/>
    <cellStyle name="Normal 31" xfId="347"/>
    <cellStyle name="Normal 32" xfId="348"/>
    <cellStyle name="Normal 33" xfId="349"/>
    <cellStyle name="Normal 34" xfId="350"/>
    <cellStyle name="Normal 35" xfId="351"/>
    <cellStyle name="Normal 36" xfId="352"/>
    <cellStyle name="Normal 37" xfId="353"/>
    <cellStyle name="Normal 38" xfId="354"/>
    <cellStyle name="Normal 39" xfId="355"/>
    <cellStyle name="Normal 4" xfId="356"/>
    <cellStyle name="Normal 40" xfId="357"/>
    <cellStyle name="Normal 41" xfId="358"/>
    <cellStyle name="Normal 42" xfId="359"/>
    <cellStyle name="Normal 43" xfId="360"/>
    <cellStyle name="Normal 44" xfId="361"/>
    <cellStyle name="Normal 45" xfId="362"/>
    <cellStyle name="Normal 45 2" xfId="363"/>
    <cellStyle name="Normal 45 2 2" xfId="364"/>
    <cellStyle name="Normal 46" xfId="365"/>
    <cellStyle name="Normal 47" xfId="366"/>
    <cellStyle name="Normal 48" xfId="367"/>
    <cellStyle name="Normal 49" xfId="368"/>
    <cellStyle name="Normal 5" xfId="369"/>
    <cellStyle name="Normal 5 2" xfId="370"/>
    <cellStyle name="Normal 50" xfId="371"/>
    <cellStyle name="Normal 51" xfId="372"/>
    <cellStyle name="Normal 52" xfId="373"/>
    <cellStyle name="Normal 53" xfId="374"/>
    <cellStyle name="Normal 54" xfId="375"/>
    <cellStyle name="Normal 55" xfId="376"/>
    <cellStyle name="Normal 56" xfId="377"/>
    <cellStyle name="Normal 57" xfId="378"/>
    <cellStyle name="Normal 58" xfId="379"/>
    <cellStyle name="Normal 59" xfId="380"/>
    <cellStyle name="Normal 6" xfId="381"/>
    <cellStyle name="Normal 6 2" xfId="382"/>
    <cellStyle name="Normal 6 2 2" xfId="383"/>
    <cellStyle name="Normal 6 2 3" xfId="384"/>
    <cellStyle name="Normal 6 2 4" xfId="385"/>
    <cellStyle name="Normal 6 2 5" xfId="386"/>
    <cellStyle name="Normal 6 2 6" xfId="387"/>
    <cellStyle name="Normal 6 2 7" xfId="388"/>
    <cellStyle name="Normal 6 2 8" xfId="389"/>
    <cellStyle name="Normal 6 3" xfId="390"/>
    <cellStyle name="Normal 6 3 2" xfId="391"/>
    <cellStyle name="Normal 6 3 2 2" xfId="392"/>
    <cellStyle name="Normal 6 3 3" xfId="393"/>
    <cellStyle name="Normal 6 4" xfId="394"/>
    <cellStyle name="Normal 6 4 2" xfId="395"/>
    <cellStyle name="Normal 6 4 2 2" xfId="396"/>
    <cellStyle name="Normal 6 4 3" xfId="397"/>
    <cellStyle name="Normal 6 5" xfId="398"/>
    <cellStyle name="Normal 6 5 2" xfId="399"/>
    <cellStyle name="Normal 6 5 3" xfId="400"/>
    <cellStyle name="Normal 6 6" xfId="401"/>
    <cellStyle name="Normal 6 6 2" xfId="402"/>
    <cellStyle name="Normal 6 7" xfId="403"/>
    <cellStyle name="Normal 6 8" xfId="404"/>
    <cellStyle name="Normal 60" xfId="405"/>
    <cellStyle name="Normal 61" xfId="406"/>
    <cellStyle name="Normal 62" xfId="407"/>
    <cellStyle name="Normal 63" xfId="408"/>
    <cellStyle name="Normal 64" xfId="409"/>
    <cellStyle name="Normal 65" xfId="410"/>
    <cellStyle name="Normal 66" xfId="411"/>
    <cellStyle name="Normal 67" xfId="412"/>
    <cellStyle name="Normal 68" xfId="413"/>
    <cellStyle name="Normal 69" xfId="414"/>
    <cellStyle name="Normal 7" xfId="415"/>
    <cellStyle name="Normal 7 2" xfId="416"/>
    <cellStyle name="Normal 7 3" xfId="417"/>
    <cellStyle name="Normal 7 4" xfId="418"/>
    <cellStyle name="Normal 7 5" xfId="419"/>
    <cellStyle name="Normal 7 6" xfId="420"/>
    <cellStyle name="Normal 7 7" xfId="421"/>
    <cellStyle name="Normal 7 8" xfId="422"/>
    <cellStyle name="Normal 70" xfId="423"/>
    <cellStyle name="Normal 71" xfId="424"/>
    <cellStyle name="Normal 72" xfId="425"/>
    <cellStyle name="Normal 72 2" xfId="426"/>
    <cellStyle name="Normal 72 2 2" xfId="427"/>
    <cellStyle name="Normal 72 2 2 2" xfId="428"/>
    <cellStyle name="Normal 72 2 3" xfId="429"/>
    <cellStyle name="Normal 72 3" xfId="430"/>
    <cellStyle name="Normal 72 3 2" xfId="431"/>
    <cellStyle name="Normal 72 4" xfId="432"/>
    <cellStyle name="Normal 73" xfId="433"/>
    <cellStyle name="Normal 74" xfId="434"/>
    <cellStyle name="Normal 74 2" xfId="435"/>
    <cellStyle name="Normal 74 2 2" xfId="436"/>
    <cellStyle name="Normal 74 2 2 2" xfId="437"/>
    <cellStyle name="Normal 74 2 3" xfId="438"/>
    <cellStyle name="Normal 74 3" xfId="439"/>
    <cellStyle name="Normal 74 3 2" xfId="440"/>
    <cellStyle name="Normal 74 4" xfId="441"/>
    <cellStyle name="Normal 75" xfId="442"/>
    <cellStyle name="Normal 75 2" xfId="443"/>
    <cellStyle name="Normal 75 2 2" xfId="444"/>
    <cellStyle name="Normal 75 3" xfId="445"/>
    <cellStyle name="Normal 76" xfId="446"/>
    <cellStyle name="Normal 77" xfId="447"/>
    <cellStyle name="Normal 77 2" xfId="448"/>
    <cellStyle name="Normal 77 2 2" xfId="449"/>
    <cellStyle name="Normal 77 3" xfId="450"/>
    <cellStyle name="Normal 78" xfId="451"/>
    <cellStyle name="Normal 78 2" xfId="452"/>
    <cellStyle name="Normal 79" xfId="453"/>
    <cellStyle name="Normal 79 2" xfId="454"/>
    <cellStyle name="Normal 8" xfId="455"/>
    <cellStyle name="Normal 8 2" xfId="456"/>
    <cellStyle name="Normal 8 2 2" xfId="457"/>
    <cellStyle name="Normal 8 2 2 2" xfId="458"/>
    <cellStyle name="Normal 8 2 3" xfId="459"/>
    <cellStyle name="Normal 8 3" xfId="460"/>
    <cellStyle name="Normal 8 3 2" xfId="461"/>
    <cellStyle name="Normal 8 3 2 2" xfId="462"/>
    <cellStyle name="Normal 8 3 3" xfId="463"/>
    <cellStyle name="Normal 8 4" xfId="464"/>
    <cellStyle name="Normal 8 4 2" xfId="465"/>
    <cellStyle name="Normal 8 5" xfId="466"/>
    <cellStyle name="Normal 8 6" xfId="467"/>
    <cellStyle name="Normal 8 7" xfId="468"/>
    <cellStyle name="Normal 8 8" xfId="469"/>
    <cellStyle name="Normal 80" xfId="470"/>
    <cellStyle name="Normal 80 2" xfId="471"/>
    <cellStyle name="Normal 81" xfId="472"/>
    <cellStyle name="Normal 86" xfId="473"/>
    <cellStyle name="Normal 88" xfId="474"/>
    <cellStyle name="Normal 89" xfId="475"/>
    <cellStyle name="Normal 9" xfId="476"/>
    <cellStyle name="Normal 9 2" xfId="477"/>
    <cellStyle name="Normal 9 2 2" xfId="478"/>
    <cellStyle name="Normal 9 2 2 2" xfId="479"/>
    <cellStyle name="Normal 9 2 3" xfId="480"/>
    <cellStyle name="Normal 9 3" xfId="481"/>
    <cellStyle name="Normal 9 3 2" xfId="482"/>
    <cellStyle name="Normal 9 3 2 2" xfId="483"/>
    <cellStyle name="Normal 9 3 3" xfId="484"/>
    <cellStyle name="Normal 9 4" xfId="485"/>
    <cellStyle name="Normal 9 4 2" xfId="486"/>
    <cellStyle name="Normal 9 5" xfId="487"/>
    <cellStyle name="Normal 9 6" xfId="488"/>
    <cellStyle name="Normal 9 7" xfId="489"/>
    <cellStyle name="Normal 9 8" xfId="490"/>
    <cellStyle name="Normal 90" xfId="491"/>
    <cellStyle name="Note" xfId="492"/>
    <cellStyle name="Note 2" xfId="493"/>
    <cellStyle name="Output" xfId="494"/>
    <cellStyle name="Percent" xfId="495"/>
    <cellStyle name="Percent 2" xfId="496"/>
    <cellStyle name="Percent 3" xfId="497"/>
    <cellStyle name="Percent 4" xfId="498"/>
    <cellStyle name="Percent 5" xfId="499"/>
    <cellStyle name="Percent 6" xfId="500"/>
    <cellStyle name="Title" xfId="501"/>
    <cellStyle name="Total" xfId="502"/>
    <cellStyle name="Warning Text" xfId="5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styles" Target="styles.xml" /><Relationship Id="rId73" Type="http://schemas.openxmlformats.org/officeDocument/2006/relationships/sharedStrings" Target="sharedStrings.xml" /><Relationship Id="rId7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2</xdr:row>
      <xdr:rowOff>142875</xdr:rowOff>
    </xdr:from>
    <xdr:ext cx="9258300" cy="4552950"/>
    <xdr:sp>
      <xdr:nvSpPr>
        <xdr:cNvPr id="1" name="Rectangle 1"/>
        <xdr:cNvSpPr>
          <a:spLocks/>
        </xdr:cNvSpPr>
      </xdr:nvSpPr>
      <xdr:spPr>
        <a:xfrm>
          <a:off x="85725" y="466725"/>
          <a:ext cx="9258300" cy="4552950"/>
        </a:xfrm>
        <a:prstGeom prst="rect">
          <a:avLst/>
        </a:prstGeom>
        <a:noFill/>
        <a:ln w="9525" cmpd="sng">
          <a:noFill/>
        </a:ln>
      </xdr:spPr>
      <xdr:txBody>
        <a:bodyPr vertOverflow="clip" wrap="square"/>
        <a:p>
          <a:pPr algn="ctr">
            <a:defRPr/>
          </a:pPr>
          <a:r>
            <a:rPr lang="en-US" cap="none" sz="5400" b="1" i="0" u="none" baseline="0"/>
            <a:t>Annual Work Plan &amp; Budget
</a:t>
          </a:r>
          <a:r>
            <a:rPr lang="en-US" cap="none" sz="5400" b="1" i="0" u="none" baseline="0"/>
            <a:t>2019-20
</a:t>
          </a:r>
          <a:r>
            <a:rPr lang="en-US" cap="none" sz="5400" b="1" i="0" u="none" baseline="0"/>
            <a:t>
</a:t>
          </a:r>
          <a:r>
            <a:rPr lang="en-US" cap="none" sz="4000" b="1" i="0" u="none" baseline="0"/>
            <a:t>State/UT</a:t>
          </a:r>
          <a:r>
            <a:rPr lang="en-US" cap="none" sz="4000" b="1" i="0" u="none" baseline="0"/>
            <a:t> Haryana
</a:t>
          </a:r>
          <a:r>
            <a:rPr lang="en-US" cap="none" sz="4000" b="1" i="0" u="none" baseline="0"/>
            <a:t>Date of Submission :16/5/2019</a:t>
          </a:r>
          <a:r>
            <a:rPr lang="en-US" cap="none" sz="4000" b="1" i="0" u="none" baseline="0"/>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57150</xdr:rowOff>
    </xdr:from>
    <xdr:ext cx="5591175" cy="2628900"/>
    <xdr:sp>
      <xdr:nvSpPr>
        <xdr:cNvPr id="1" name="Rectangle 1"/>
        <xdr:cNvSpPr>
          <a:spLocks/>
        </xdr:cNvSpPr>
      </xdr:nvSpPr>
      <xdr:spPr>
        <a:xfrm>
          <a:off x="0" y="542925"/>
          <a:ext cx="5591175" cy="2628900"/>
        </a:xfrm>
        <a:prstGeom prst="rect">
          <a:avLst/>
        </a:prstGeom>
        <a:noFill/>
        <a:ln w="9525" cmpd="sng">
          <a:noFill/>
        </a:ln>
      </xdr:spPr>
      <xdr:txBody>
        <a:bodyPr vertOverflow="clip" wrap="square"/>
        <a:p>
          <a:pPr algn="ctr">
            <a:defRPr/>
          </a:pPr>
          <a:r>
            <a:rPr lang="en-US" cap="none" sz="5400" b="1" i="0" u="none" baseline="0"/>
            <a:t>Performance during 
</a:t>
          </a:r>
          <a:r>
            <a:rPr lang="en-US" cap="none" sz="5400" b="1" i="0" u="none" baseline="0"/>
            <a:t>2018-19</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30:A130"/>
  <sheetViews>
    <sheetView view="pageBreakPreview" zoomScale="90" zoomScaleSheetLayoutView="90" zoomScalePageLayoutView="0" workbookViewId="0" topLeftCell="A16">
      <selection activeCell="C129" sqref="C129"/>
    </sheetView>
  </sheetViews>
  <sheetFormatPr defaultColWidth="9.140625" defaultRowHeight="12.75"/>
  <cols>
    <col min="15" max="15" width="12.421875" style="0" customWidth="1"/>
  </cols>
  <sheetData>
    <row r="130" ht="12.75">
      <c r="A130" t="s">
        <v>813</v>
      </c>
    </row>
  </sheetData>
  <sheetProtection/>
  <printOptions horizontalCentered="1"/>
  <pageMargins left="0.7086614173228347" right="0.7086614173228347" top="0.2362204724409449" bottom="0" header="0.31496062992125984" footer="0.31496062992125984"/>
  <pageSetup fitToHeight="1" fitToWidth="1" horizontalDpi="600" verticalDpi="600" orientation="landscape" paperSize="5" scale="3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S45"/>
  <sheetViews>
    <sheetView view="pageBreakPreview" zoomScale="80" zoomScaleSheetLayoutView="80" zoomScalePageLayoutView="0" workbookViewId="0" topLeftCell="A12">
      <selection activeCell="I41" sqref="I41:O44"/>
    </sheetView>
  </sheetViews>
  <sheetFormatPr defaultColWidth="9.140625" defaultRowHeight="12.75"/>
  <cols>
    <col min="2" max="2" width="15.57421875" style="0" customWidth="1"/>
    <col min="3" max="3" width="11.28125" style="0" customWidth="1"/>
    <col min="5" max="5" width="9.57421875" style="0" customWidth="1"/>
    <col min="6" max="6" width="9.8515625" style="0" customWidth="1"/>
    <col min="7" max="7" width="8.8515625" style="0" customWidth="1"/>
    <col min="8" max="8" width="10.57421875" style="0" customWidth="1"/>
    <col min="9" max="9" width="9.8515625" style="0" customWidth="1"/>
    <col min="11" max="11" width="11.8515625" style="0" customWidth="1"/>
    <col min="12" max="12" width="9.421875" style="0" customWidth="1"/>
    <col min="13" max="13" width="12.00390625" style="0" customWidth="1"/>
    <col min="14" max="14" width="14.140625" style="0" customWidth="1"/>
  </cols>
  <sheetData>
    <row r="1" spans="4:13" ht="12.75" customHeight="1">
      <c r="D1" s="618"/>
      <c r="E1" s="618"/>
      <c r="F1" s="618"/>
      <c r="G1" s="618"/>
      <c r="H1" s="618"/>
      <c r="I1" s="618"/>
      <c r="J1" s="618"/>
      <c r="M1" s="110" t="s">
        <v>252</v>
      </c>
    </row>
    <row r="2" spans="1:14" ht="15">
      <c r="A2" s="699" t="s">
        <v>0</v>
      </c>
      <c r="B2" s="699"/>
      <c r="C2" s="699"/>
      <c r="D2" s="699"/>
      <c r="E2" s="699"/>
      <c r="F2" s="699"/>
      <c r="G2" s="699"/>
      <c r="H2" s="699"/>
      <c r="I2" s="699"/>
      <c r="J2" s="699"/>
      <c r="K2" s="699"/>
      <c r="L2" s="699"/>
      <c r="M2" s="699"/>
      <c r="N2" s="699"/>
    </row>
    <row r="3" spans="1:14" ht="20.25">
      <c r="A3" s="615" t="s">
        <v>697</v>
      </c>
      <c r="B3" s="615"/>
      <c r="C3" s="615"/>
      <c r="D3" s="615"/>
      <c r="E3" s="615"/>
      <c r="F3" s="615"/>
      <c r="G3" s="615"/>
      <c r="H3" s="615"/>
      <c r="I3" s="615"/>
      <c r="J3" s="615"/>
      <c r="K3" s="615"/>
      <c r="L3" s="615"/>
      <c r="M3" s="615"/>
      <c r="N3" s="615"/>
    </row>
    <row r="4" ht="11.25" customHeight="1"/>
    <row r="5" spans="1:14" ht="15.75">
      <c r="A5" s="616" t="s">
        <v>741</v>
      </c>
      <c r="B5" s="616"/>
      <c r="C5" s="616"/>
      <c r="D5" s="616"/>
      <c r="E5" s="616"/>
      <c r="F5" s="616"/>
      <c r="G5" s="616"/>
      <c r="H5" s="616"/>
      <c r="I5" s="616"/>
      <c r="J5" s="616"/>
      <c r="K5" s="616"/>
      <c r="L5" s="616"/>
      <c r="M5" s="616"/>
      <c r="N5" s="616"/>
    </row>
    <row r="7" spans="1:15" ht="12.75">
      <c r="A7" s="617" t="s">
        <v>160</v>
      </c>
      <c r="B7" s="617"/>
      <c r="L7" s="698" t="s">
        <v>776</v>
      </c>
      <c r="M7" s="698"/>
      <c r="N7" s="698"/>
      <c r="O7" s="120"/>
    </row>
    <row r="8" spans="1:14" ht="15.75" customHeight="1">
      <c r="A8" s="693" t="s">
        <v>2</v>
      </c>
      <c r="B8" s="693" t="s">
        <v>3</v>
      </c>
      <c r="C8" s="590" t="s">
        <v>4</v>
      </c>
      <c r="D8" s="590"/>
      <c r="E8" s="590"/>
      <c r="F8" s="584"/>
      <c r="G8" s="584"/>
      <c r="H8" s="590" t="s">
        <v>101</v>
      </c>
      <c r="I8" s="590"/>
      <c r="J8" s="590"/>
      <c r="K8" s="590"/>
      <c r="L8" s="590"/>
      <c r="M8" s="693" t="s">
        <v>131</v>
      </c>
      <c r="N8" s="604" t="s">
        <v>132</v>
      </c>
    </row>
    <row r="9" spans="1:19" ht="51">
      <c r="A9" s="694"/>
      <c r="B9" s="694"/>
      <c r="C9" s="5" t="s">
        <v>5</v>
      </c>
      <c r="D9" s="5" t="s">
        <v>6</v>
      </c>
      <c r="E9" s="5" t="s">
        <v>350</v>
      </c>
      <c r="F9" s="5" t="s">
        <v>99</v>
      </c>
      <c r="G9" s="5" t="s">
        <v>114</v>
      </c>
      <c r="H9" s="5" t="s">
        <v>5</v>
      </c>
      <c r="I9" s="5" t="s">
        <v>6</v>
      </c>
      <c r="J9" s="5" t="s">
        <v>350</v>
      </c>
      <c r="K9" s="7" t="s">
        <v>99</v>
      </c>
      <c r="L9" s="7" t="s">
        <v>115</v>
      </c>
      <c r="M9" s="694"/>
      <c r="N9" s="604"/>
      <c r="R9" s="9"/>
      <c r="S9" s="13"/>
    </row>
    <row r="10" spans="1:14" s="15" customFormat="1" ht="12.75">
      <c r="A10" s="5">
        <v>1</v>
      </c>
      <c r="B10" s="5">
        <v>2</v>
      </c>
      <c r="C10" s="5">
        <v>3</v>
      </c>
      <c r="D10" s="5">
        <v>4</v>
      </c>
      <c r="E10" s="5">
        <v>5</v>
      </c>
      <c r="F10" s="5">
        <v>6</v>
      </c>
      <c r="G10" s="5">
        <v>7</v>
      </c>
      <c r="H10" s="5">
        <v>8</v>
      </c>
      <c r="I10" s="5">
        <v>9</v>
      </c>
      <c r="J10" s="5">
        <v>10</v>
      </c>
      <c r="K10" s="3">
        <v>11</v>
      </c>
      <c r="L10" s="119">
        <v>12</v>
      </c>
      <c r="M10" s="119">
        <v>13</v>
      </c>
      <c r="N10" s="3">
        <v>14</v>
      </c>
    </row>
    <row r="11" spans="1:14" ht="12.75">
      <c r="A11" s="8">
        <v>1</v>
      </c>
      <c r="B11" s="9" t="s">
        <v>886</v>
      </c>
      <c r="C11" s="8">
        <v>137</v>
      </c>
      <c r="D11" s="9">
        <v>0</v>
      </c>
      <c r="E11" s="9">
        <v>0</v>
      </c>
      <c r="F11" s="9">
        <v>0</v>
      </c>
      <c r="G11" s="9">
        <f>SUM(C11:F11)</f>
        <v>137</v>
      </c>
      <c r="H11" s="8">
        <v>137</v>
      </c>
      <c r="I11" s="8">
        <v>0</v>
      </c>
      <c r="J11" s="8">
        <v>0</v>
      </c>
      <c r="K11" s="8">
        <v>0</v>
      </c>
      <c r="L11" s="8">
        <v>137</v>
      </c>
      <c r="M11" s="9">
        <f>G11-L11</f>
        <v>0</v>
      </c>
      <c r="N11" s="9"/>
    </row>
    <row r="12" spans="1:14" ht="12.75">
      <c r="A12" s="8">
        <v>2</v>
      </c>
      <c r="B12" s="9" t="s">
        <v>887</v>
      </c>
      <c r="C12" s="8">
        <v>158</v>
      </c>
      <c r="D12" s="9">
        <v>0</v>
      </c>
      <c r="E12" s="9">
        <v>0</v>
      </c>
      <c r="F12" s="9">
        <v>0</v>
      </c>
      <c r="G12" s="9">
        <f aca="true" t="shared" si="0" ref="G12:G31">SUM(C12:F12)</f>
        <v>158</v>
      </c>
      <c r="H12" s="8">
        <v>156</v>
      </c>
      <c r="I12" s="8">
        <v>0</v>
      </c>
      <c r="J12" s="8">
        <v>0</v>
      </c>
      <c r="K12" s="8">
        <v>0</v>
      </c>
      <c r="L12" s="8">
        <v>156</v>
      </c>
      <c r="M12" s="9">
        <f aca="true" t="shared" si="1" ref="M12:M31">G12-L12</f>
        <v>2</v>
      </c>
      <c r="N12" s="20" t="s">
        <v>919</v>
      </c>
    </row>
    <row r="13" spans="1:14" ht="12.75">
      <c r="A13" s="8">
        <v>3</v>
      </c>
      <c r="B13" s="9" t="s">
        <v>888</v>
      </c>
      <c r="C13" s="8">
        <v>47</v>
      </c>
      <c r="D13" s="9">
        <v>0</v>
      </c>
      <c r="E13" s="9">
        <v>0</v>
      </c>
      <c r="F13" s="9">
        <v>0</v>
      </c>
      <c r="G13" s="9">
        <f t="shared" si="0"/>
        <v>47</v>
      </c>
      <c r="H13" s="8">
        <v>47</v>
      </c>
      <c r="I13" s="8">
        <v>0</v>
      </c>
      <c r="J13" s="8">
        <v>0</v>
      </c>
      <c r="K13" s="8">
        <v>0</v>
      </c>
      <c r="L13" s="8">
        <v>47</v>
      </c>
      <c r="M13" s="9">
        <f t="shared" si="1"/>
        <v>0</v>
      </c>
      <c r="N13" s="9"/>
    </row>
    <row r="14" spans="1:14" ht="12.75">
      <c r="A14" s="8">
        <v>4</v>
      </c>
      <c r="B14" s="9" t="s">
        <v>889</v>
      </c>
      <c r="C14" s="8">
        <v>87</v>
      </c>
      <c r="D14" s="9">
        <v>0</v>
      </c>
      <c r="E14" s="9">
        <v>0</v>
      </c>
      <c r="F14" s="9">
        <v>0</v>
      </c>
      <c r="G14" s="9">
        <f t="shared" si="0"/>
        <v>87</v>
      </c>
      <c r="H14" s="8">
        <v>87</v>
      </c>
      <c r="I14" s="8">
        <v>0</v>
      </c>
      <c r="J14" s="8">
        <v>0</v>
      </c>
      <c r="K14" s="19">
        <v>0</v>
      </c>
      <c r="L14" s="8">
        <v>87</v>
      </c>
      <c r="M14" s="9">
        <f t="shared" si="1"/>
        <v>0</v>
      </c>
      <c r="N14" s="9"/>
    </row>
    <row r="15" spans="1:14" ht="12.75">
      <c r="A15" s="8">
        <v>5</v>
      </c>
      <c r="B15" s="9" t="s">
        <v>890</v>
      </c>
      <c r="C15" s="8">
        <v>88</v>
      </c>
      <c r="D15" s="9">
        <v>0</v>
      </c>
      <c r="E15" s="9">
        <v>0</v>
      </c>
      <c r="F15" s="9">
        <v>0</v>
      </c>
      <c r="G15" s="9">
        <f t="shared" si="0"/>
        <v>88</v>
      </c>
      <c r="H15" s="8">
        <v>88</v>
      </c>
      <c r="I15" s="8">
        <v>0</v>
      </c>
      <c r="J15" s="8">
        <v>0</v>
      </c>
      <c r="K15" s="8">
        <v>0</v>
      </c>
      <c r="L15" s="8">
        <v>88</v>
      </c>
      <c r="M15" s="9">
        <f t="shared" si="1"/>
        <v>0</v>
      </c>
      <c r="N15" s="9"/>
    </row>
    <row r="16" spans="1:14" ht="12.75">
      <c r="A16" s="8">
        <v>6</v>
      </c>
      <c r="B16" s="9" t="s">
        <v>891</v>
      </c>
      <c r="C16" s="8">
        <v>97</v>
      </c>
      <c r="D16" s="9">
        <v>0</v>
      </c>
      <c r="E16" s="9">
        <v>0</v>
      </c>
      <c r="F16" s="9">
        <v>0</v>
      </c>
      <c r="G16" s="9">
        <f t="shared" si="0"/>
        <v>97</v>
      </c>
      <c r="H16" s="8">
        <v>97</v>
      </c>
      <c r="I16" s="8">
        <v>0</v>
      </c>
      <c r="J16" s="8">
        <v>0</v>
      </c>
      <c r="K16" s="8">
        <v>0</v>
      </c>
      <c r="L16" s="8">
        <v>97</v>
      </c>
      <c r="M16" s="9">
        <f t="shared" si="1"/>
        <v>0</v>
      </c>
      <c r="N16" s="9"/>
    </row>
    <row r="17" spans="1:14" ht="12.75">
      <c r="A17" s="8">
        <v>7</v>
      </c>
      <c r="B17" s="9" t="s">
        <v>892</v>
      </c>
      <c r="C17" s="8">
        <v>54</v>
      </c>
      <c r="D17" s="9">
        <v>0</v>
      </c>
      <c r="E17" s="9">
        <v>0</v>
      </c>
      <c r="F17" s="9">
        <v>0</v>
      </c>
      <c r="G17" s="9">
        <f t="shared" si="0"/>
        <v>54</v>
      </c>
      <c r="H17" s="8">
        <v>54</v>
      </c>
      <c r="I17" s="8">
        <v>0</v>
      </c>
      <c r="J17" s="8">
        <v>0</v>
      </c>
      <c r="K17" s="8">
        <v>0</v>
      </c>
      <c r="L17" s="8">
        <v>54</v>
      </c>
      <c r="M17" s="9">
        <f t="shared" si="1"/>
        <v>0</v>
      </c>
      <c r="N17" s="9"/>
    </row>
    <row r="18" spans="1:14" ht="12.75">
      <c r="A18" s="8">
        <v>8</v>
      </c>
      <c r="B18" s="9" t="s">
        <v>893</v>
      </c>
      <c r="C18" s="8">
        <v>105</v>
      </c>
      <c r="D18" s="9">
        <v>0</v>
      </c>
      <c r="E18" s="9">
        <v>0</v>
      </c>
      <c r="F18" s="9">
        <v>0</v>
      </c>
      <c r="G18" s="9">
        <f t="shared" si="0"/>
        <v>105</v>
      </c>
      <c r="H18" s="8">
        <v>105</v>
      </c>
      <c r="I18" s="8">
        <v>0</v>
      </c>
      <c r="J18" s="8">
        <v>0</v>
      </c>
      <c r="K18" s="8">
        <v>0</v>
      </c>
      <c r="L18" s="8">
        <v>105</v>
      </c>
      <c r="M18" s="9">
        <f t="shared" si="1"/>
        <v>0</v>
      </c>
      <c r="N18" s="9"/>
    </row>
    <row r="19" spans="1:14" ht="12.75">
      <c r="A19" s="8">
        <v>9</v>
      </c>
      <c r="B19" s="9" t="s">
        <v>894</v>
      </c>
      <c r="C19" s="8">
        <v>74</v>
      </c>
      <c r="D19" s="9">
        <v>0</v>
      </c>
      <c r="E19" s="9">
        <v>0</v>
      </c>
      <c r="F19" s="9">
        <v>0</v>
      </c>
      <c r="G19" s="9">
        <f t="shared" si="0"/>
        <v>74</v>
      </c>
      <c r="H19" s="8">
        <v>74</v>
      </c>
      <c r="I19" s="8">
        <v>0</v>
      </c>
      <c r="J19" s="8">
        <v>0</v>
      </c>
      <c r="K19" s="8">
        <v>0</v>
      </c>
      <c r="L19" s="8">
        <v>74</v>
      </c>
      <c r="M19" s="9">
        <f t="shared" si="1"/>
        <v>0</v>
      </c>
      <c r="N19" s="9"/>
    </row>
    <row r="20" spans="1:14" ht="12.75">
      <c r="A20" s="8">
        <v>10</v>
      </c>
      <c r="B20" s="9" t="s">
        <v>895</v>
      </c>
      <c r="C20" s="8">
        <v>121</v>
      </c>
      <c r="D20" s="9">
        <v>0</v>
      </c>
      <c r="E20" s="9">
        <v>0</v>
      </c>
      <c r="F20" s="9">
        <v>0</v>
      </c>
      <c r="G20" s="9">
        <f t="shared" si="0"/>
        <v>121</v>
      </c>
      <c r="H20" s="8">
        <v>121</v>
      </c>
      <c r="I20" s="8">
        <v>0</v>
      </c>
      <c r="J20" s="8">
        <v>0</v>
      </c>
      <c r="K20" s="8">
        <v>0</v>
      </c>
      <c r="L20" s="8">
        <v>121</v>
      </c>
      <c r="M20" s="9">
        <f t="shared" si="1"/>
        <v>0</v>
      </c>
      <c r="N20" s="9"/>
    </row>
    <row r="21" spans="1:14" ht="12.75">
      <c r="A21" s="8">
        <v>11</v>
      </c>
      <c r="B21" s="9" t="s">
        <v>896</v>
      </c>
      <c r="C21" s="8">
        <v>183</v>
      </c>
      <c r="D21" s="9">
        <v>0</v>
      </c>
      <c r="E21" s="9">
        <v>0</v>
      </c>
      <c r="F21" s="9">
        <v>0</v>
      </c>
      <c r="G21" s="9">
        <f t="shared" si="0"/>
        <v>183</v>
      </c>
      <c r="H21" s="8">
        <v>183</v>
      </c>
      <c r="I21" s="8">
        <v>0</v>
      </c>
      <c r="J21" s="8">
        <v>0</v>
      </c>
      <c r="K21" s="8">
        <v>0</v>
      </c>
      <c r="L21" s="8">
        <v>183</v>
      </c>
      <c r="M21" s="9">
        <f t="shared" si="1"/>
        <v>0</v>
      </c>
      <c r="N21" s="9"/>
    </row>
    <row r="22" spans="1:14" ht="12.75">
      <c r="A22" s="8">
        <v>12</v>
      </c>
      <c r="B22" s="9" t="s">
        <v>897</v>
      </c>
      <c r="C22" s="8">
        <v>132</v>
      </c>
      <c r="D22" s="9">
        <v>0</v>
      </c>
      <c r="E22" s="9">
        <v>0</v>
      </c>
      <c r="F22" s="9">
        <v>0</v>
      </c>
      <c r="G22" s="9">
        <f t="shared" si="0"/>
        <v>132</v>
      </c>
      <c r="H22" s="8">
        <v>132</v>
      </c>
      <c r="I22" s="370">
        <v>0</v>
      </c>
      <c r="J22" s="8">
        <v>0</v>
      </c>
      <c r="K22" s="8">
        <v>0</v>
      </c>
      <c r="L22" s="8">
        <v>132</v>
      </c>
      <c r="M22" s="9">
        <f t="shared" si="1"/>
        <v>0</v>
      </c>
      <c r="N22" s="9"/>
    </row>
    <row r="23" spans="1:14" ht="12.75">
      <c r="A23" s="8">
        <v>13</v>
      </c>
      <c r="B23" s="9" t="s">
        <v>898</v>
      </c>
      <c r="C23" s="8">
        <v>267</v>
      </c>
      <c r="D23" s="9">
        <v>0</v>
      </c>
      <c r="E23" s="9">
        <v>0</v>
      </c>
      <c r="F23" s="9">
        <v>0</v>
      </c>
      <c r="G23" s="9">
        <f t="shared" si="0"/>
        <v>267</v>
      </c>
      <c r="H23" s="8">
        <v>267</v>
      </c>
      <c r="I23" s="370">
        <v>0</v>
      </c>
      <c r="J23" s="8">
        <v>0</v>
      </c>
      <c r="K23" s="8">
        <v>0</v>
      </c>
      <c r="L23" s="8">
        <v>267</v>
      </c>
      <c r="M23" s="9">
        <f t="shared" si="1"/>
        <v>0</v>
      </c>
      <c r="N23" s="9"/>
    </row>
    <row r="24" spans="1:14" ht="12.75">
      <c r="A24" s="8">
        <v>14</v>
      </c>
      <c r="B24" s="9" t="s">
        <v>899</v>
      </c>
      <c r="C24" s="8">
        <v>144</v>
      </c>
      <c r="D24" s="9">
        <v>0</v>
      </c>
      <c r="E24" s="9">
        <v>0</v>
      </c>
      <c r="F24" s="9">
        <v>0</v>
      </c>
      <c r="G24" s="9">
        <f t="shared" si="0"/>
        <v>144</v>
      </c>
      <c r="H24" s="8">
        <v>144</v>
      </c>
      <c r="I24" s="370">
        <v>0</v>
      </c>
      <c r="J24" s="8">
        <v>0</v>
      </c>
      <c r="K24" s="8">
        <v>0</v>
      </c>
      <c r="L24" s="8">
        <v>144</v>
      </c>
      <c r="M24" s="9">
        <f t="shared" si="1"/>
        <v>0</v>
      </c>
      <c r="N24" s="9"/>
    </row>
    <row r="25" spans="1:14" ht="12.75">
      <c r="A25" s="8">
        <v>15</v>
      </c>
      <c r="B25" s="9" t="s">
        <v>900</v>
      </c>
      <c r="C25" s="8">
        <v>80</v>
      </c>
      <c r="D25" s="9">
        <v>0</v>
      </c>
      <c r="E25" s="9">
        <v>0</v>
      </c>
      <c r="F25" s="9">
        <v>0</v>
      </c>
      <c r="G25" s="9">
        <f t="shared" si="0"/>
        <v>80</v>
      </c>
      <c r="H25" s="8">
        <v>80</v>
      </c>
      <c r="I25" s="370">
        <v>0</v>
      </c>
      <c r="J25" s="8">
        <v>0</v>
      </c>
      <c r="K25" s="8">
        <v>0</v>
      </c>
      <c r="L25" s="8">
        <v>80</v>
      </c>
      <c r="M25" s="9">
        <f t="shared" si="1"/>
        <v>0</v>
      </c>
      <c r="N25" s="9"/>
    </row>
    <row r="26" spans="1:14" ht="12.75">
      <c r="A26" s="8">
        <v>16</v>
      </c>
      <c r="B26" s="9" t="s">
        <v>901</v>
      </c>
      <c r="C26" s="8">
        <v>55</v>
      </c>
      <c r="D26" s="9">
        <v>0</v>
      </c>
      <c r="E26" s="9">
        <v>0</v>
      </c>
      <c r="F26" s="9">
        <v>0</v>
      </c>
      <c r="G26" s="9">
        <f t="shared" si="0"/>
        <v>55</v>
      </c>
      <c r="H26" s="8">
        <v>55</v>
      </c>
      <c r="I26" s="370">
        <v>0</v>
      </c>
      <c r="J26" s="8">
        <v>0</v>
      </c>
      <c r="K26" s="8">
        <v>0</v>
      </c>
      <c r="L26" s="8">
        <v>55</v>
      </c>
      <c r="M26" s="9">
        <f t="shared" si="1"/>
        <v>0</v>
      </c>
      <c r="N26" s="9"/>
    </row>
    <row r="27" spans="1:14" ht="12.75">
      <c r="A27" s="8">
        <v>17</v>
      </c>
      <c r="B27" s="9" t="s">
        <v>902</v>
      </c>
      <c r="C27" s="8">
        <v>95</v>
      </c>
      <c r="D27" s="9">
        <v>0</v>
      </c>
      <c r="E27" s="9">
        <v>0</v>
      </c>
      <c r="F27" s="9">
        <v>0</v>
      </c>
      <c r="G27" s="9">
        <f t="shared" si="0"/>
        <v>95</v>
      </c>
      <c r="H27" s="8">
        <v>95</v>
      </c>
      <c r="I27" s="370">
        <v>0</v>
      </c>
      <c r="J27" s="8">
        <v>0</v>
      </c>
      <c r="K27" s="8">
        <v>0</v>
      </c>
      <c r="L27" s="8">
        <v>95</v>
      </c>
      <c r="M27" s="9">
        <f t="shared" si="1"/>
        <v>0</v>
      </c>
      <c r="N27" s="9"/>
    </row>
    <row r="28" spans="1:14" ht="12.75">
      <c r="A28" s="8">
        <v>18</v>
      </c>
      <c r="B28" s="9" t="s">
        <v>903</v>
      </c>
      <c r="C28" s="8">
        <v>36</v>
      </c>
      <c r="D28" s="9">
        <v>0</v>
      </c>
      <c r="E28" s="9">
        <v>0</v>
      </c>
      <c r="F28" s="9">
        <v>0</v>
      </c>
      <c r="G28" s="9">
        <f t="shared" si="0"/>
        <v>36</v>
      </c>
      <c r="H28" s="8">
        <v>36</v>
      </c>
      <c r="I28" s="370">
        <v>0</v>
      </c>
      <c r="J28" s="8">
        <v>0</v>
      </c>
      <c r="K28" s="8">
        <v>0</v>
      </c>
      <c r="L28" s="8">
        <v>36</v>
      </c>
      <c r="M28" s="9">
        <f t="shared" si="1"/>
        <v>0</v>
      </c>
      <c r="N28" s="9"/>
    </row>
    <row r="29" spans="1:14" ht="12.75">
      <c r="A29" s="8">
        <v>19</v>
      </c>
      <c r="B29" s="9" t="s">
        <v>904</v>
      </c>
      <c r="C29" s="8">
        <v>122</v>
      </c>
      <c r="D29" s="9">
        <v>0</v>
      </c>
      <c r="E29" s="9">
        <v>0</v>
      </c>
      <c r="F29" s="9">
        <v>0</v>
      </c>
      <c r="G29" s="9">
        <f t="shared" si="0"/>
        <v>122</v>
      </c>
      <c r="H29" s="8">
        <v>122</v>
      </c>
      <c r="I29" s="370">
        <v>0</v>
      </c>
      <c r="J29" s="8">
        <v>0</v>
      </c>
      <c r="K29" s="8">
        <v>0</v>
      </c>
      <c r="L29" s="8">
        <v>122</v>
      </c>
      <c r="M29" s="9">
        <f t="shared" si="1"/>
        <v>0</v>
      </c>
      <c r="N29" s="9"/>
    </row>
    <row r="30" spans="1:14" ht="12.75">
      <c r="A30" s="8">
        <v>20</v>
      </c>
      <c r="B30" s="9" t="s">
        <v>905</v>
      </c>
      <c r="C30" s="8">
        <v>81</v>
      </c>
      <c r="D30" s="9">
        <v>0</v>
      </c>
      <c r="E30" s="9">
        <v>0</v>
      </c>
      <c r="F30" s="9">
        <v>0</v>
      </c>
      <c r="G30" s="9">
        <f t="shared" si="0"/>
        <v>81</v>
      </c>
      <c r="H30" s="8">
        <v>81</v>
      </c>
      <c r="I30" s="370">
        <v>0</v>
      </c>
      <c r="J30" s="8">
        <v>0</v>
      </c>
      <c r="K30" s="8">
        <v>0</v>
      </c>
      <c r="L30" s="8">
        <v>81</v>
      </c>
      <c r="M30" s="9">
        <f t="shared" si="1"/>
        <v>0</v>
      </c>
      <c r="N30" s="9"/>
    </row>
    <row r="31" spans="1:14" ht="12.75">
      <c r="A31" s="10">
        <v>21</v>
      </c>
      <c r="B31" s="9" t="s">
        <v>906</v>
      </c>
      <c r="C31" s="8">
        <v>238</v>
      </c>
      <c r="D31" s="9">
        <v>0</v>
      </c>
      <c r="E31" s="9">
        <v>0</v>
      </c>
      <c r="F31" s="9">
        <v>0</v>
      </c>
      <c r="G31" s="9">
        <f t="shared" si="0"/>
        <v>238</v>
      </c>
      <c r="H31" s="8">
        <v>238</v>
      </c>
      <c r="I31" s="370">
        <v>0</v>
      </c>
      <c r="J31" s="8">
        <v>0</v>
      </c>
      <c r="K31" s="8">
        <v>0</v>
      </c>
      <c r="L31" s="8">
        <v>238</v>
      </c>
      <c r="M31" s="9">
        <f t="shared" si="1"/>
        <v>0</v>
      </c>
      <c r="N31" s="9"/>
    </row>
    <row r="32" spans="1:14" ht="12.75">
      <c r="A32" s="3" t="s">
        <v>17</v>
      </c>
      <c r="B32" s="9"/>
      <c r="C32" s="8">
        <f aca="true" t="shared" si="2" ref="C32:M32">SUM(C11:C31)</f>
        <v>2401</v>
      </c>
      <c r="D32" s="8">
        <f t="shared" si="2"/>
        <v>0</v>
      </c>
      <c r="E32" s="8">
        <f t="shared" si="2"/>
        <v>0</v>
      </c>
      <c r="F32" s="8">
        <f t="shared" si="2"/>
        <v>0</v>
      </c>
      <c r="G32" s="8">
        <f t="shared" si="2"/>
        <v>2401</v>
      </c>
      <c r="H32" s="8">
        <f t="shared" si="2"/>
        <v>2399</v>
      </c>
      <c r="I32" s="8">
        <f t="shared" si="2"/>
        <v>0</v>
      </c>
      <c r="J32" s="8">
        <f t="shared" si="2"/>
        <v>0</v>
      </c>
      <c r="K32" s="8">
        <f t="shared" si="2"/>
        <v>0</v>
      </c>
      <c r="L32" s="8">
        <f t="shared" si="2"/>
        <v>2399</v>
      </c>
      <c r="M32" s="9">
        <f t="shared" si="2"/>
        <v>2</v>
      </c>
      <c r="N32" s="9"/>
    </row>
    <row r="33" spans="1:14" ht="12.75">
      <c r="A33" s="12"/>
      <c r="B33" s="13"/>
      <c r="C33" s="13"/>
      <c r="D33" s="13"/>
      <c r="E33" s="13"/>
      <c r="F33" s="13"/>
      <c r="G33" s="13"/>
      <c r="H33" s="13"/>
      <c r="I33" s="13"/>
      <c r="J33" s="13"/>
      <c r="K33" s="13"/>
      <c r="L33" s="13"/>
      <c r="M33" s="13"/>
      <c r="N33" s="13"/>
    </row>
    <row r="34" ht="12.75">
      <c r="A34" s="11" t="s">
        <v>8</v>
      </c>
    </row>
    <row r="35" ht="12.75">
      <c r="A35" t="s">
        <v>9</v>
      </c>
    </row>
    <row r="36" spans="1:14" ht="12.75">
      <c r="A36" t="s">
        <v>10</v>
      </c>
      <c r="K36" s="12" t="s">
        <v>11</v>
      </c>
      <c r="L36" s="12" t="s">
        <v>11</v>
      </c>
      <c r="M36" s="12"/>
      <c r="N36" s="12" t="s">
        <v>11</v>
      </c>
    </row>
    <row r="37" spans="1:12" ht="12.75">
      <c r="A37" s="16" t="s">
        <v>423</v>
      </c>
      <c r="J37" s="12"/>
      <c r="K37" s="12"/>
      <c r="L37" s="12"/>
    </row>
    <row r="38" spans="3:13" ht="12.75">
      <c r="C38" s="16" t="s">
        <v>424</v>
      </c>
      <c r="E38" s="13"/>
      <c r="F38" s="13"/>
      <c r="G38" s="13"/>
      <c r="H38" s="13"/>
      <c r="I38" s="13"/>
      <c r="J38" s="13"/>
      <c r="K38" s="13"/>
      <c r="L38" s="13"/>
      <c r="M38" s="13"/>
    </row>
    <row r="39" spans="5:14" ht="12.75">
      <c r="E39" s="13"/>
      <c r="F39" s="13"/>
      <c r="G39" s="13"/>
      <c r="H39" s="13"/>
      <c r="I39" s="13"/>
      <c r="J39" s="13"/>
      <c r="K39" s="13"/>
      <c r="L39" s="13"/>
      <c r="M39" s="13"/>
      <c r="N39" s="13"/>
    </row>
    <row r="40" spans="5:14" ht="12.75">
      <c r="E40" s="13"/>
      <c r="F40" s="13"/>
      <c r="G40" s="13"/>
      <c r="H40" s="13"/>
      <c r="I40" s="13"/>
      <c r="J40" s="13"/>
      <c r="K40" s="13"/>
      <c r="L40" s="13"/>
      <c r="M40" s="13"/>
      <c r="N40" s="13"/>
    </row>
    <row r="41" spans="1:15" ht="15.75" customHeight="1">
      <c r="A41" s="14" t="s">
        <v>12</v>
      </c>
      <c r="B41" s="14"/>
      <c r="C41" s="14"/>
      <c r="D41" s="14"/>
      <c r="E41" s="14"/>
      <c r="F41" s="14"/>
      <c r="G41" s="14"/>
      <c r="H41" s="14"/>
      <c r="I41" s="641" t="s">
        <v>1040</v>
      </c>
      <c r="J41" s="641"/>
      <c r="K41" s="641"/>
      <c r="L41" s="641"/>
      <c r="M41" s="641"/>
      <c r="N41" s="641"/>
      <c r="O41" s="641"/>
    </row>
    <row r="42" spans="1:15" ht="15.75" customHeight="1">
      <c r="A42" s="537"/>
      <c r="B42" s="537"/>
      <c r="C42" s="537"/>
      <c r="D42" s="537"/>
      <c r="E42" s="537"/>
      <c r="F42" s="537"/>
      <c r="G42" s="537"/>
      <c r="H42" s="537"/>
      <c r="I42" s="641"/>
      <c r="J42" s="641"/>
      <c r="K42" s="641"/>
      <c r="L42" s="641"/>
      <c r="M42" s="641"/>
      <c r="N42" s="641"/>
      <c r="O42" s="641"/>
    </row>
    <row r="43" spans="1:15" ht="15.75">
      <c r="A43" s="537"/>
      <c r="B43" s="537"/>
      <c r="C43" s="537"/>
      <c r="D43" s="537"/>
      <c r="E43" s="537"/>
      <c r="F43" s="537"/>
      <c r="G43" s="537"/>
      <c r="H43" s="537"/>
      <c r="I43" s="641"/>
      <c r="J43" s="641"/>
      <c r="K43" s="641"/>
      <c r="L43" s="641"/>
      <c r="M43" s="641"/>
      <c r="N43" s="641"/>
      <c r="O43" s="641"/>
    </row>
    <row r="44" spans="9:15" ht="12.75">
      <c r="I44" s="641"/>
      <c r="J44" s="641"/>
      <c r="K44" s="641"/>
      <c r="L44" s="641"/>
      <c r="M44" s="641"/>
      <c r="N44" s="641"/>
      <c r="O44" s="641"/>
    </row>
    <row r="45" spans="1:14" ht="12.75">
      <c r="A45" s="696"/>
      <c r="B45" s="696"/>
      <c r="C45" s="696"/>
      <c r="D45" s="696"/>
      <c r="E45" s="696"/>
      <c r="F45" s="696"/>
      <c r="G45" s="696"/>
      <c r="H45" s="696"/>
      <c r="I45" s="696"/>
      <c r="J45" s="696"/>
      <c r="K45" s="696"/>
      <c r="L45" s="696"/>
      <c r="M45" s="696"/>
      <c r="N45" s="696"/>
    </row>
  </sheetData>
  <sheetProtection/>
  <mergeCells count="14">
    <mergeCell ref="A7:B7"/>
    <mergeCell ref="D1:J1"/>
    <mergeCell ref="A2:N2"/>
    <mergeCell ref="A3:N3"/>
    <mergeCell ref="A5:N5"/>
    <mergeCell ref="L7:N7"/>
    <mergeCell ref="A45:N45"/>
    <mergeCell ref="N8:N9"/>
    <mergeCell ref="A8:A9"/>
    <mergeCell ref="B8:B9"/>
    <mergeCell ref="C8:G8"/>
    <mergeCell ref="H8:L8"/>
    <mergeCell ref="I41:O44"/>
    <mergeCell ref="M8:M9"/>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96" r:id="rId1"/>
</worksheet>
</file>

<file path=xl/worksheets/sheet11.xml><?xml version="1.0" encoding="utf-8"?>
<worksheet xmlns="http://schemas.openxmlformats.org/spreadsheetml/2006/main" xmlns:r="http://schemas.openxmlformats.org/officeDocument/2006/relationships">
  <sheetPr>
    <pageSetUpPr fitToPage="1"/>
  </sheetPr>
  <dimension ref="A1:T45"/>
  <sheetViews>
    <sheetView view="pageBreakPreview" zoomScale="80" zoomScaleSheetLayoutView="80" zoomScalePageLayoutView="0" workbookViewId="0" topLeftCell="A4">
      <selection activeCell="G32" sqref="G32"/>
    </sheetView>
  </sheetViews>
  <sheetFormatPr defaultColWidth="9.140625" defaultRowHeight="12.75"/>
  <cols>
    <col min="1" max="1" width="7.140625" style="16" customWidth="1"/>
    <col min="2" max="2" width="15.28125" style="16" customWidth="1"/>
    <col min="3" max="3" width="10.28125" style="16" customWidth="1"/>
    <col min="4" max="4" width="9.28125" style="16" customWidth="1"/>
    <col min="5" max="6" width="9.140625" style="16" customWidth="1"/>
    <col min="7" max="7" width="11.7109375" style="16" customWidth="1"/>
    <col min="8" max="8" width="11.00390625" style="16" customWidth="1"/>
    <col min="9" max="9" width="9.7109375" style="16" customWidth="1"/>
    <col min="10" max="10" width="9.57421875" style="16" customWidth="1"/>
    <col min="11" max="11" width="11.7109375" style="16" customWidth="1"/>
    <col min="12" max="12" width="10.7109375" style="16" customWidth="1"/>
    <col min="13" max="13" width="10.57421875" style="16" customWidth="1"/>
    <col min="14" max="14" width="8.7109375" style="16" customWidth="1"/>
    <col min="15" max="15" width="8.8515625" style="16" customWidth="1"/>
    <col min="16" max="16" width="9.140625" style="16" customWidth="1"/>
    <col min="17" max="17" width="11.00390625" style="16" customWidth="1"/>
    <col min="18" max="16384" width="9.140625" style="16" customWidth="1"/>
  </cols>
  <sheetData>
    <row r="1" spans="15:17" ht="12.75" customHeight="1">
      <c r="O1" s="613" t="s">
        <v>59</v>
      </c>
      <c r="P1" s="613"/>
      <c r="Q1" s="613"/>
    </row>
    <row r="2" spans="1:16" ht="15">
      <c r="A2" s="699" t="s">
        <v>0</v>
      </c>
      <c r="B2" s="699"/>
      <c r="C2" s="699"/>
      <c r="D2" s="699"/>
      <c r="E2" s="699"/>
      <c r="F2" s="699"/>
      <c r="G2" s="699"/>
      <c r="H2" s="699"/>
      <c r="I2" s="699"/>
      <c r="J2" s="699"/>
      <c r="K2" s="699"/>
      <c r="L2" s="699"/>
      <c r="M2" s="46"/>
      <c r="N2" s="46"/>
      <c r="O2" s="46"/>
      <c r="P2" s="46"/>
    </row>
    <row r="3" spans="1:16" ht="20.25">
      <c r="A3" s="615" t="s">
        <v>697</v>
      </c>
      <c r="B3" s="615"/>
      <c r="C3" s="615"/>
      <c r="D3" s="615"/>
      <c r="E3" s="615"/>
      <c r="F3" s="615"/>
      <c r="G3" s="615"/>
      <c r="H3" s="615"/>
      <c r="I3" s="615"/>
      <c r="J3" s="615"/>
      <c r="K3" s="615"/>
      <c r="L3" s="615"/>
      <c r="M3" s="45"/>
      <c r="N3" s="45"/>
      <c r="O3" s="45"/>
      <c r="P3" s="45"/>
    </row>
    <row r="4" ht="11.25" customHeight="1"/>
    <row r="5" spans="1:15" ht="15.75" customHeight="1">
      <c r="A5" s="705" t="s">
        <v>742</v>
      </c>
      <c r="B5" s="705"/>
      <c r="C5" s="705"/>
      <c r="D5" s="705"/>
      <c r="E5" s="705"/>
      <c r="F5" s="705"/>
      <c r="G5" s="705"/>
      <c r="H5" s="705"/>
      <c r="I5" s="705"/>
      <c r="J5" s="705"/>
      <c r="K5" s="705"/>
      <c r="L5" s="705"/>
      <c r="M5" s="705"/>
      <c r="N5" s="705"/>
      <c r="O5" s="705"/>
    </row>
    <row r="7" spans="1:17" ht="17.25" customHeight="1">
      <c r="A7" s="617" t="s">
        <v>160</v>
      </c>
      <c r="B7" s="617"/>
      <c r="N7" s="692" t="s">
        <v>774</v>
      </c>
      <c r="O7" s="692"/>
      <c r="P7" s="692"/>
      <c r="Q7" s="692"/>
    </row>
    <row r="8" spans="1:17" ht="24" customHeight="1">
      <c r="A8" s="604" t="s">
        <v>2</v>
      </c>
      <c r="B8" s="604" t="s">
        <v>3</v>
      </c>
      <c r="C8" s="629" t="s">
        <v>781</v>
      </c>
      <c r="D8" s="629"/>
      <c r="E8" s="629"/>
      <c r="F8" s="629"/>
      <c r="G8" s="629"/>
      <c r="H8" s="621" t="s">
        <v>631</v>
      </c>
      <c r="I8" s="629"/>
      <c r="J8" s="629"/>
      <c r="K8" s="629"/>
      <c r="L8" s="629"/>
      <c r="M8" s="700" t="s">
        <v>109</v>
      </c>
      <c r="N8" s="701"/>
      <c r="O8" s="701"/>
      <c r="P8" s="701"/>
      <c r="Q8" s="702"/>
    </row>
    <row r="9" spans="1:18" s="15" customFormat="1" ht="60" customHeight="1">
      <c r="A9" s="604"/>
      <c r="B9" s="604"/>
      <c r="C9" s="5" t="s">
        <v>212</v>
      </c>
      <c r="D9" s="5" t="s">
        <v>213</v>
      </c>
      <c r="E9" s="5" t="s">
        <v>350</v>
      </c>
      <c r="F9" s="5" t="s">
        <v>219</v>
      </c>
      <c r="G9" s="5" t="s">
        <v>114</v>
      </c>
      <c r="H9" s="108" t="s">
        <v>212</v>
      </c>
      <c r="I9" s="5" t="s">
        <v>213</v>
      </c>
      <c r="J9" s="5" t="s">
        <v>350</v>
      </c>
      <c r="K9" s="7" t="s">
        <v>219</v>
      </c>
      <c r="L9" s="5" t="s">
        <v>353</v>
      </c>
      <c r="M9" s="5" t="s">
        <v>212</v>
      </c>
      <c r="N9" s="5" t="s">
        <v>213</v>
      </c>
      <c r="O9" s="5" t="s">
        <v>350</v>
      </c>
      <c r="P9" s="7" t="s">
        <v>219</v>
      </c>
      <c r="Q9" s="5" t="s">
        <v>116</v>
      </c>
      <c r="R9" s="32"/>
    </row>
    <row r="10" spans="1:17" s="67" customFormat="1" ht="12.75">
      <c r="A10" s="66">
        <v>1</v>
      </c>
      <c r="B10" s="66">
        <v>2</v>
      </c>
      <c r="C10" s="66">
        <v>3</v>
      </c>
      <c r="D10" s="66">
        <v>4</v>
      </c>
      <c r="E10" s="66">
        <v>5</v>
      </c>
      <c r="F10" s="66">
        <v>6</v>
      </c>
      <c r="G10" s="66">
        <v>7</v>
      </c>
      <c r="H10" s="66">
        <v>8</v>
      </c>
      <c r="I10" s="66">
        <v>9</v>
      </c>
      <c r="J10" s="66">
        <v>10</v>
      </c>
      <c r="K10" s="66">
        <v>11</v>
      </c>
      <c r="L10" s="66">
        <v>12</v>
      </c>
      <c r="M10" s="66">
        <v>13</v>
      </c>
      <c r="N10" s="66">
        <v>14</v>
      </c>
      <c r="O10" s="66">
        <v>15</v>
      </c>
      <c r="P10" s="66">
        <v>16</v>
      </c>
      <c r="Q10" s="66">
        <v>17</v>
      </c>
    </row>
    <row r="11" spans="1:20" ht="12.75">
      <c r="A11" s="8">
        <v>1</v>
      </c>
      <c r="B11" s="9" t="s">
        <v>886</v>
      </c>
      <c r="C11" s="19">
        <v>29576</v>
      </c>
      <c r="D11" s="19">
        <v>0</v>
      </c>
      <c r="E11" s="19">
        <v>0</v>
      </c>
      <c r="F11" s="19">
        <v>0</v>
      </c>
      <c r="G11" s="19">
        <f>SUM(C11:F11)</f>
        <v>29576</v>
      </c>
      <c r="H11" s="412">
        <v>28865.9</v>
      </c>
      <c r="I11" s="19">
        <v>0</v>
      </c>
      <c r="J11" s="19">
        <v>0</v>
      </c>
      <c r="K11" s="19">
        <v>0</v>
      </c>
      <c r="L11" s="411">
        <f>H11+I11+J11+K11</f>
        <v>28865.9</v>
      </c>
      <c r="M11" s="19">
        <v>6927816</v>
      </c>
      <c r="N11" s="19">
        <v>0</v>
      </c>
      <c r="O11" s="19">
        <v>0</v>
      </c>
      <c r="P11" s="19">
        <v>0</v>
      </c>
      <c r="Q11" s="19">
        <f>SUM(M11:P11)</f>
        <v>6927816</v>
      </c>
      <c r="R11" s="16">
        <f>Q11*0.0001</f>
        <v>692.7816</v>
      </c>
      <c r="S11" s="16">
        <v>666.31</v>
      </c>
      <c r="T11" s="581">
        <f>S11/R11</f>
        <v>0.9617894008732333</v>
      </c>
    </row>
    <row r="12" spans="1:20" ht="12.75">
      <c r="A12" s="8">
        <v>2</v>
      </c>
      <c r="B12" s="9" t="s">
        <v>887</v>
      </c>
      <c r="C12" s="19">
        <v>47640</v>
      </c>
      <c r="D12" s="19">
        <v>72</v>
      </c>
      <c r="E12" s="19">
        <v>0</v>
      </c>
      <c r="F12" s="19">
        <v>0</v>
      </c>
      <c r="G12" s="19">
        <f aca="true" t="shared" si="0" ref="G12:G31">SUM(C12:F12)</f>
        <v>47712</v>
      </c>
      <c r="H12" s="412">
        <v>38219</v>
      </c>
      <c r="I12" s="19">
        <v>64</v>
      </c>
      <c r="J12" s="19">
        <v>0</v>
      </c>
      <c r="K12" s="19">
        <v>0</v>
      </c>
      <c r="L12" s="411">
        <f aca="true" t="shared" si="1" ref="L12:L31">H12+I12+J12+K12</f>
        <v>38283</v>
      </c>
      <c r="M12" s="19">
        <v>9172526</v>
      </c>
      <c r="N12" s="19">
        <v>15465</v>
      </c>
      <c r="O12" s="19">
        <v>0</v>
      </c>
      <c r="P12" s="19">
        <v>0</v>
      </c>
      <c r="Q12" s="19">
        <f aca="true" t="shared" si="2" ref="Q12:Q32">SUM(M12:P12)</f>
        <v>9187991</v>
      </c>
      <c r="R12" s="16">
        <f aca="true" t="shared" si="3" ref="R12:R31">Q12*0.0001</f>
        <v>918.7991000000001</v>
      </c>
      <c r="S12" s="16">
        <v>1014.5</v>
      </c>
      <c r="T12" s="581">
        <f aca="true" t="shared" si="4" ref="T12:T32">S12/R12</f>
        <v>1.1041586784314437</v>
      </c>
    </row>
    <row r="13" spans="1:20" ht="12.75">
      <c r="A13" s="8">
        <v>3</v>
      </c>
      <c r="B13" s="9" t="s">
        <v>888</v>
      </c>
      <c r="C13" s="19">
        <v>44378</v>
      </c>
      <c r="D13" s="19">
        <v>0</v>
      </c>
      <c r="E13" s="19">
        <v>0</v>
      </c>
      <c r="F13" s="19">
        <v>0</v>
      </c>
      <c r="G13" s="19">
        <f t="shared" si="0"/>
        <v>44378</v>
      </c>
      <c r="H13" s="412">
        <v>37051.370833333334</v>
      </c>
      <c r="I13" s="19">
        <v>0</v>
      </c>
      <c r="J13" s="19">
        <v>0</v>
      </c>
      <c r="K13" s="19">
        <v>0</v>
      </c>
      <c r="L13" s="411">
        <f t="shared" si="1"/>
        <v>37051.370833333334</v>
      </c>
      <c r="M13" s="19">
        <v>8892329</v>
      </c>
      <c r="N13" s="19">
        <v>0</v>
      </c>
      <c r="O13" s="19">
        <v>0</v>
      </c>
      <c r="P13" s="19">
        <v>0</v>
      </c>
      <c r="Q13" s="19">
        <f t="shared" si="2"/>
        <v>8892329</v>
      </c>
      <c r="R13" s="16">
        <f t="shared" si="3"/>
        <v>889.2329000000001</v>
      </c>
      <c r="S13" s="16">
        <v>310</v>
      </c>
      <c r="T13" s="581">
        <f t="shared" si="4"/>
        <v>0.34861508160573</v>
      </c>
    </row>
    <row r="14" spans="1:20" ht="12.75">
      <c r="A14" s="8">
        <v>4</v>
      </c>
      <c r="B14" s="9" t="s">
        <v>889</v>
      </c>
      <c r="C14" s="19">
        <v>44357</v>
      </c>
      <c r="D14" s="19">
        <v>0</v>
      </c>
      <c r="E14" s="19">
        <v>0</v>
      </c>
      <c r="F14" s="19">
        <v>0</v>
      </c>
      <c r="G14" s="19">
        <f t="shared" si="0"/>
        <v>44357</v>
      </c>
      <c r="H14" s="412">
        <v>39944.833333333336</v>
      </c>
      <c r="I14" s="19">
        <v>0</v>
      </c>
      <c r="J14" s="19">
        <v>0</v>
      </c>
      <c r="K14" s="19">
        <v>0</v>
      </c>
      <c r="L14" s="411">
        <f t="shared" si="1"/>
        <v>39944.833333333336</v>
      </c>
      <c r="M14" s="19">
        <v>9586760</v>
      </c>
      <c r="N14" s="19">
        <v>0</v>
      </c>
      <c r="O14" s="19">
        <v>0</v>
      </c>
      <c r="P14" s="19">
        <v>0</v>
      </c>
      <c r="Q14" s="19">
        <f t="shared" si="2"/>
        <v>9586760</v>
      </c>
      <c r="R14" s="16">
        <f t="shared" si="3"/>
        <v>958.676</v>
      </c>
      <c r="S14" s="16">
        <v>865.4300000000001</v>
      </c>
      <c r="T14" s="581">
        <f t="shared" si="4"/>
        <v>0.9027346048091326</v>
      </c>
    </row>
    <row r="15" spans="1:20" ht="12.75">
      <c r="A15" s="8">
        <v>5</v>
      </c>
      <c r="B15" s="9" t="s">
        <v>890</v>
      </c>
      <c r="C15" s="19">
        <v>51386</v>
      </c>
      <c r="D15" s="19">
        <v>0</v>
      </c>
      <c r="E15" s="19">
        <v>0</v>
      </c>
      <c r="F15" s="19">
        <v>0</v>
      </c>
      <c r="G15" s="19">
        <f t="shared" si="0"/>
        <v>51386</v>
      </c>
      <c r="H15" s="412">
        <v>46524.30416666667</v>
      </c>
      <c r="I15" s="19">
        <v>0</v>
      </c>
      <c r="J15" s="19">
        <v>0</v>
      </c>
      <c r="K15" s="19">
        <v>0</v>
      </c>
      <c r="L15" s="411">
        <f t="shared" si="1"/>
        <v>46524.30416666667</v>
      </c>
      <c r="M15" s="19">
        <v>11165833</v>
      </c>
      <c r="N15" s="19">
        <v>0</v>
      </c>
      <c r="O15" s="19">
        <v>0</v>
      </c>
      <c r="P15" s="19">
        <v>0</v>
      </c>
      <c r="Q15" s="19">
        <f t="shared" si="2"/>
        <v>11165833</v>
      </c>
      <c r="R15" s="16">
        <f t="shared" si="3"/>
        <v>1116.5833</v>
      </c>
      <c r="S15" s="16">
        <v>357.74</v>
      </c>
      <c r="T15" s="581">
        <f t="shared" si="4"/>
        <v>0.3203880982278707</v>
      </c>
    </row>
    <row r="16" spans="1:20" ht="12.75">
      <c r="A16" s="8">
        <v>6</v>
      </c>
      <c r="B16" s="9" t="s">
        <v>891</v>
      </c>
      <c r="C16" s="19">
        <v>53502</v>
      </c>
      <c r="D16" s="19">
        <v>0</v>
      </c>
      <c r="E16" s="19">
        <v>0</v>
      </c>
      <c r="F16" s="19">
        <v>0</v>
      </c>
      <c r="G16" s="19">
        <f t="shared" si="0"/>
        <v>53502</v>
      </c>
      <c r="H16" s="412">
        <v>45479.159166666665</v>
      </c>
      <c r="I16" s="19">
        <v>0</v>
      </c>
      <c r="J16" s="19">
        <v>0</v>
      </c>
      <c r="K16" s="19">
        <v>0</v>
      </c>
      <c r="L16" s="411">
        <f t="shared" si="1"/>
        <v>45479.159166666665</v>
      </c>
      <c r="M16" s="19">
        <v>10914998.2</v>
      </c>
      <c r="N16" s="19">
        <v>0</v>
      </c>
      <c r="O16" s="19">
        <v>0</v>
      </c>
      <c r="P16" s="19">
        <v>0</v>
      </c>
      <c r="Q16" s="19">
        <f t="shared" si="2"/>
        <v>10914998.2</v>
      </c>
      <c r="R16" s="16">
        <f t="shared" si="3"/>
        <v>1091.49982</v>
      </c>
      <c r="S16" s="16">
        <v>1029.1100000000001</v>
      </c>
      <c r="T16" s="581">
        <f t="shared" si="4"/>
        <v>0.9428402837482833</v>
      </c>
    </row>
    <row r="17" spans="1:20" ht="12.75">
      <c r="A17" s="8">
        <v>7</v>
      </c>
      <c r="B17" s="9" t="s">
        <v>892</v>
      </c>
      <c r="C17" s="19">
        <v>18733</v>
      </c>
      <c r="D17" s="19">
        <v>0</v>
      </c>
      <c r="E17" s="19">
        <v>0</v>
      </c>
      <c r="F17" s="19">
        <v>0</v>
      </c>
      <c r="G17" s="19">
        <f t="shared" si="0"/>
        <v>18733</v>
      </c>
      <c r="H17" s="412">
        <v>15070.891666666666</v>
      </c>
      <c r="I17" s="19">
        <v>0</v>
      </c>
      <c r="J17" s="19">
        <v>0</v>
      </c>
      <c r="K17" s="19">
        <v>0</v>
      </c>
      <c r="L17" s="411">
        <f t="shared" si="1"/>
        <v>15070.891666666666</v>
      </c>
      <c r="M17" s="19">
        <v>3617014</v>
      </c>
      <c r="N17" s="19">
        <v>0</v>
      </c>
      <c r="O17" s="19">
        <v>0</v>
      </c>
      <c r="P17" s="19">
        <v>0</v>
      </c>
      <c r="Q17" s="19">
        <f t="shared" si="2"/>
        <v>3617014</v>
      </c>
      <c r="R17" s="16">
        <f t="shared" si="3"/>
        <v>361.70140000000004</v>
      </c>
      <c r="S17" s="16">
        <v>422</v>
      </c>
      <c r="T17" s="581">
        <f t="shared" si="4"/>
        <v>1.1667082294953792</v>
      </c>
    </row>
    <row r="18" spans="1:20" ht="12.75">
      <c r="A18" s="8">
        <v>8</v>
      </c>
      <c r="B18" s="9" t="s">
        <v>893</v>
      </c>
      <c r="C18" s="19">
        <v>45807</v>
      </c>
      <c r="D18" s="19">
        <v>0</v>
      </c>
      <c r="E18" s="19">
        <v>0</v>
      </c>
      <c r="F18" s="19">
        <v>0</v>
      </c>
      <c r="G18" s="19">
        <f t="shared" si="0"/>
        <v>45807</v>
      </c>
      <c r="H18" s="412">
        <v>40465.14166666667</v>
      </c>
      <c r="I18" s="19">
        <v>0</v>
      </c>
      <c r="J18" s="19">
        <v>0</v>
      </c>
      <c r="K18" s="19">
        <v>0</v>
      </c>
      <c r="L18" s="411">
        <f t="shared" si="1"/>
        <v>40465.14166666667</v>
      </c>
      <c r="M18" s="19">
        <v>9711634</v>
      </c>
      <c r="N18" s="19">
        <v>0</v>
      </c>
      <c r="O18" s="19">
        <v>0</v>
      </c>
      <c r="P18" s="19">
        <v>0</v>
      </c>
      <c r="Q18" s="19">
        <f t="shared" si="2"/>
        <v>9711634</v>
      </c>
      <c r="R18" s="16">
        <f t="shared" si="3"/>
        <v>971.1634</v>
      </c>
      <c r="S18" s="16">
        <v>947</v>
      </c>
      <c r="T18" s="581">
        <f t="shared" si="4"/>
        <v>0.9751191200162609</v>
      </c>
    </row>
    <row r="19" spans="1:20" ht="12.75">
      <c r="A19" s="8">
        <v>9</v>
      </c>
      <c r="B19" s="9" t="s">
        <v>894</v>
      </c>
      <c r="C19" s="19">
        <v>30596</v>
      </c>
      <c r="D19" s="19">
        <v>0</v>
      </c>
      <c r="E19" s="19">
        <v>0</v>
      </c>
      <c r="F19" s="19">
        <v>0</v>
      </c>
      <c r="G19" s="19">
        <f t="shared" si="0"/>
        <v>30596</v>
      </c>
      <c r="H19" s="412">
        <v>29518.941666666666</v>
      </c>
      <c r="I19" s="19">
        <v>0</v>
      </c>
      <c r="J19" s="19">
        <v>0</v>
      </c>
      <c r="K19" s="19">
        <v>0</v>
      </c>
      <c r="L19" s="411">
        <f t="shared" si="1"/>
        <v>29518.941666666666</v>
      </c>
      <c r="M19" s="19">
        <v>7084546</v>
      </c>
      <c r="N19" s="19">
        <v>0</v>
      </c>
      <c r="O19" s="19">
        <v>0</v>
      </c>
      <c r="P19" s="19">
        <v>0</v>
      </c>
      <c r="Q19" s="19">
        <f t="shared" si="2"/>
        <v>7084546</v>
      </c>
      <c r="R19" s="16">
        <f t="shared" si="3"/>
        <v>708.4546</v>
      </c>
      <c r="S19" s="16">
        <v>755.71</v>
      </c>
      <c r="T19" s="581">
        <f t="shared" si="4"/>
        <v>1.0667020864851466</v>
      </c>
    </row>
    <row r="20" spans="1:20" ht="12.75">
      <c r="A20" s="8">
        <v>10</v>
      </c>
      <c r="B20" s="9" t="s">
        <v>895</v>
      </c>
      <c r="C20" s="19">
        <v>52652</v>
      </c>
      <c r="D20" s="19">
        <v>0</v>
      </c>
      <c r="E20" s="19">
        <v>0</v>
      </c>
      <c r="F20" s="19">
        <v>0</v>
      </c>
      <c r="G20" s="19">
        <f t="shared" si="0"/>
        <v>52652</v>
      </c>
      <c r="H20" s="412">
        <v>46292</v>
      </c>
      <c r="I20" s="19">
        <v>0</v>
      </c>
      <c r="J20" s="19">
        <v>0</v>
      </c>
      <c r="K20" s="19">
        <v>0</v>
      </c>
      <c r="L20" s="411">
        <f t="shared" si="1"/>
        <v>46292</v>
      </c>
      <c r="M20" s="19">
        <v>11110080</v>
      </c>
      <c r="N20" s="19">
        <v>0</v>
      </c>
      <c r="O20" s="19">
        <v>0</v>
      </c>
      <c r="P20" s="19">
        <v>0</v>
      </c>
      <c r="Q20" s="19">
        <f t="shared" si="2"/>
        <v>11110080</v>
      </c>
      <c r="R20" s="16">
        <f t="shared" si="3"/>
        <v>1111.008</v>
      </c>
      <c r="S20" s="16">
        <v>885.3499999999999</v>
      </c>
      <c r="T20" s="581">
        <f t="shared" si="4"/>
        <v>0.7968889512946801</v>
      </c>
    </row>
    <row r="21" spans="1:20" ht="12.75">
      <c r="A21" s="8">
        <v>11</v>
      </c>
      <c r="B21" s="9" t="s">
        <v>896</v>
      </c>
      <c r="C21" s="19">
        <v>31958</v>
      </c>
      <c r="D21" s="19">
        <v>0</v>
      </c>
      <c r="E21" s="19">
        <v>0</v>
      </c>
      <c r="F21" s="19">
        <v>0</v>
      </c>
      <c r="G21" s="19">
        <f t="shared" si="0"/>
        <v>31958</v>
      </c>
      <c r="H21" s="412">
        <v>25839.0625</v>
      </c>
      <c r="I21" s="19">
        <v>0</v>
      </c>
      <c r="J21" s="19">
        <v>0</v>
      </c>
      <c r="K21" s="19">
        <v>0</v>
      </c>
      <c r="L21" s="411">
        <f t="shared" si="1"/>
        <v>25839.0625</v>
      </c>
      <c r="M21" s="19">
        <v>6201375</v>
      </c>
      <c r="N21" s="19">
        <v>0</v>
      </c>
      <c r="O21" s="19">
        <v>0</v>
      </c>
      <c r="P21" s="19">
        <v>0</v>
      </c>
      <c r="Q21" s="19">
        <f t="shared" si="2"/>
        <v>6201375</v>
      </c>
      <c r="R21" s="16">
        <f t="shared" si="3"/>
        <v>620.1375</v>
      </c>
      <c r="S21" s="16">
        <v>364.1</v>
      </c>
      <c r="T21" s="581">
        <f t="shared" si="4"/>
        <v>0.587127854709641</v>
      </c>
    </row>
    <row r="22" spans="1:20" ht="12.75">
      <c r="A22" s="8">
        <v>12</v>
      </c>
      <c r="B22" s="9" t="s">
        <v>897</v>
      </c>
      <c r="C22" s="19">
        <v>27046</v>
      </c>
      <c r="D22" s="19">
        <v>0</v>
      </c>
      <c r="E22" s="19">
        <v>0</v>
      </c>
      <c r="F22" s="19">
        <v>0</v>
      </c>
      <c r="G22" s="19">
        <f t="shared" si="0"/>
        <v>27046</v>
      </c>
      <c r="H22" s="412">
        <v>26515.5</v>
      </c>
      <c r="I22" s="19">
        <v>0</v>
      </c>
      <c r="J22" s="19">
        <v>0</v>
      </c>
      <c r="K22" s="19">
        <v>0</v>
      </c>
      <c r="L22" s="411">
        <f t="shared" si="1"/>
        <v>26515.5</v>
      </c>
      <c r="M22" s="19">
        <v>6363720</v>
      </c>
      <c r="N22" s="19">
        <v>0</v>
      </c>
      <c r="O22" s="19">
        <v>0</v>
      </c>
      <c r="P22" s="19">
        <v>0</v>
      </c>
      <c r="Q22" s="19">
        <f t="shared" si="2"/>
        <v>6363720</v>
      </c>
      <c r="R22" s="16">
        <f t="shared" si="3"/>
        <v>636.3720000000001</v>
      </c>
      <c r="S22" s="16">
        <v>527</v>
      </c>
      <c r="T22" s="581">
        <f t="shared" si="4"/>
        <v>0.8281319731226389</v>
      </c>
    </row>
    <row r="23" spans="1:20" ht="12.75">
      <c r="A23" s="8">
        <v>13</v>
      </c>
      <c r="B23" s="9" t="s">
        <v>898</v>
      </c>
      <c r="C23" s="19">
        <v>103644</v>
      </c>
      <c r="D23" s="19">
        <v>0</v>
      </c>
      <c r="E23" s="19">
        <v>0</v>
      </c>
      <c r="F23" s="19">
        <v>0</v>
      </c>
      <c r="G23" s="19">
        <f t="shared" si="0"/>
        <v>103644</v>
      </c>
      <c r="H23" s="412">
        <v>88801.3125</v>
      </c>
      <c r="I23" s="19">
        <v>0</v>
      </c>
      <c r="J23" s="19">
        <v>0</v>
      </c>
      <c r="K23" s="19">
        <v>0</v>
      </c>
      <c r="L23" s="411">
        <f t="shared" si="1"/>
        <v>88801.3125</v>
      </c>
      <c r="M23" s="19">
        <v>21312315</v>
      </c>
      <c r="N23" s="19">
        <v>0</v>
      </c>
      <c r="O23" s="19">
        <v>0</v>
      </c>
      <c r="P23" s="19">
        <v>0</v>
      </c>
      <c r="Q23" s="19">
        <f t="shared" si="2"/>
        <v>21312315</v>
      </c>
      <c r="R23" s="16">
        <f t="shared" si="3"/>
        <v>2131.2315000000003</v>
      </c>
      <c r="S23" s="16">
        <v>1587</v>
      </c>
      <c r="T23" s="581">
        <f t="shared" si="4"/>
        <v>0.7446398948213743</v>
      </c>
    </row>
    <row r="24" spans="1:20" ht="12.75">
      <c r="A24" s="8">
        <v>14</v>
      </c>
      <c r="B24" s="9" t="s">
        <v>899</v>
      </c>
      <c r="C24" s="19">
        <v>53483</v>
      </c>
      <c r="D24" s="19">
        <v>0</v>
      </c>
      <c r="E24" s="19">
        <v>0</v>
      </c>
      <c r="F24" s="19">
        <v>0</v>
      </c>
      <c r="G24" s="19">
        <f t="shared" si="0"/>
        <v>53483</v>
      </c>
      <c r="H24" s="412">
        <v>51626.575</v>
      </c>
      <c r="I24" s="19">
        <v>0</v>
      </c>
      <c r="J24" s="19">
        <v>0</v>
      </c>
      <c r="K24" s="19">
        <v>0</v>
      </c>
      <c r="L24" s="411">
        <f t="shared" si="1"/>
        <v>51626.575</v>
      </c>
      <c r="M24" s="19">
        <v>12390378</v>
      </c>
      <c r="N24" s="19">
        <v>0</v>
      </c>
      <c r="O24" s="19">
        <v>0</v>
      </c>
      <c r="P24" s="19">
        <v>0</v>
      </c>
      <c r="Q24" s="19">
        <f t="shared" si="2"/>
        <v>12390378</v>
      </c>
      <c r="R24" s="16">
        <f t="shared" si="3"/>
        <v>1239.0378</v>
      </c>
      <c r="S24" s="16">
        <v>683.99</v>
      </c>
      <c r="T24" s="581">
        <f t="shared" si="4"/>
        <v>0.5520331986643183</v>
      </c>
    </row>
    <row r="25" spans="1:20" ht="12.75">
      <c r="A25" s="8">
        <v>15</v>
      </c>
      <c r="B25" s="9" t="s">
        <v>900</v>
      </c>
      <c r="C25" s="19">
        <v>27584</v>
      </c>
      <c r="D25" s="19">
        <v>0</v>
      </c>
      <c r="E25" s="19">
        <v>0</v>
      </c>
      <c r="F25" s="19">
        <v>0</v>
      </c>
      <c r="G25" s="19">
        <f t="shared" si="0"/>
        <v>27584</v>
      </c>
      <c r="H25" s="412">
        <v>25015.366666666665</v>
      </c>
      <c r="I25" s="19">
        <v>0</v>
      </c>
      <c r="J25" s="19">
        <v>0</v>
      </c>
      <c r="K25" s="19">
        <v>0</v>
      </c>
      <c r="L25" s="411">
        <f t="shared" si="1"/>
        <v>25015.366666666665</v>
      </c>
      <c r="M25" s="19">
        <v>6003688</v>
      </c>
      <c r="N25" s="19">
        <v>0</v>
      </c>
      <c r="O25" s="19">
        <v>0</v>
      </c>
      <c r="P25" s="19">
        <v>0</v>
      </c>
      <c r="Q25" s="19">
        <f t="shared" si="2"/>
        <v>6003688</v>
      </c>
      <c r="R25" s="16">
        <f t="shared" si="3"/>
        <v>600.3688000000001</v>
      </c>
      <c r="S25" s="16">
        <v>532.66</v>
      </c>
      <c r="T25" s="581">
        <f t="shared" si="4"/>
        <v>0.8872213212945108</v>
      </c>
    </row>
    <row r="26" spans="1:20" ht="12.75">
      <c r="A26" s="8">
        <v>16</v>
      </c>
      <c r="B26" s="9" t="s">
        <v>901</v>
      </c>
      <c r="C26" s="19">
        <v>40606</v>
      </c>
      <c r="D26" s="19">
        <v>0</v>
      </c>
      <c r="E26" s="19">
        <v>0</v>
      </c>
      <c r="F26" s="19">
        <v>0</v>
      </c>
      <c r="G26" s="19">
        <f t="shared" si="0"/>
        <v>40606</v>
      </c>
      <c r="H26" s="412">
        <v>37620.754166666666</v>
      </c>
      <c r="I26" s="19">
        <v>0</v>
      </c>
      <c r="J26" s="19">
        <v>0</v>
      </c>
      <c r="K26" s="19">
        <v>0</v>
      </c>
      <c r="L26" s="411">
        <f t="shared" si="1"/>
        <v>37620.754166666666</v>
      </c>
      <c r="M26" s="19">
        <v>9028981</v>
      </c>
      <c r="N26" s="19">
        <v>0</v>
      </c>
      <c r="O26" s="19">
        <v>0</v>
      </c>
      <c r="P26" s="19">
        <v>0</v>
      </c>
      <c r="Q26" s="19">
        <f t="shared" si="2"/>
        <v>9028981</v>
      </c>
      <c r="R26" s="16">
        <f t="shared" si="3"/>
        <v>902.8981</v>
      </c>
      <c r="S26" s="16">
        <v>653.28</v>
      </c>
      <c r="T26" s="581">
        <f t="shared" si="4"/>
        <v>0.7235367977848219</v>
      </c>
    </row>
    <row r="27" spans="1:20" ht="12.75">
      <c r="A27" s="8">
        <v>17</v>
      </c>
      <c r="B27" s="9" t="s">
        <v>902</v>
      </c>
      <c r="C27" s="19">
        <v>22772</v>
      </c>
      <c r="D27" s="19">
        <v>0</v>
      </c>
      <c r="E27" s="19">
        <v>0</v>
      </c>
      <c r="F27" s="19">
        <v>0</v>
      </c>
      <c r="G27" s="19">
        <f t="shared" si="0"/>
        <v>22772</v>
      </c>
      <c r="H27" s="412">
        <v>18356.725</v>
      </c>
      <c r="I27" s="19">
        <v>0</v>
      </c>
      <c r="J27" s="19">
        <v>0</v>
      </c>
      <c r="K27" s="19">
        <v>0</v>
      </c>
      <c r="L27" s="411">
        <f t="shared" si="1"/>
        <v>18356.725</v>
      </c>
      <c r="M27" s="19">
        <v>4405614</v>
      </c>
      <c r="N27" s="19">
        <v>0</v>
      </c>
      <c r="O27" s="19">
        <v>0</v>
      </c>
      <c r="P27" s="19">
        <v>0</v>
      </c>
      <c r="Q27" s="19">
        <f t="shared" si="2"/>
        <v>4405614</v>
      </c>
      <c r="R27" s="16">
        <f t="shared" si="3"/>
        <v>440.56140000000005</v>
      </c>
      <c r="S27" s="16">
        <v>522.89</v>
      </c>
      <c r="T27" s="581">
        <f t="shared" si="4"/>
        <v>1.1868720228326857</v>
      </c>
    </row>
    <row r="28" spans="1:20" ht="12.75">
      <c r="A28" s="8">
        <v>18</v>
      </c>
      <c r="B28" s="9" t="s">
        <v>903</v>
      </c>
      <c r="C28" s="19">
        <v>22166</v>
      </c>
      <c r="D28" s="19">
        <v>0</v>
      </c>
      <c r="E28" s="19">
        <v>0</v>
      </c>
      <c r="F28" s="19">
        <v>0</v>
      </c>
      <c r="G28" s="19">
        <f t="shared" si="0"/>
        <v>22166</v>
      </c>
      <c r="H28" s="412">
        <v>19195.554166666665</v>
      </c>
      <c r="I28" s="19">
        <v>0</v>
      </c>
      <c r="J28" s="19">
        <v>0</v>
      </c>
      <c r="K28" s="19">
        <v>0</v>
      </c>
      <c r="L28" s="411">
        <f t="shared" si="1"/>
        <v>19195.554166666665</v>
      </c>
      <c r="M28" s="19">
        <v>4606933</v>
      </c>
      <c r="N28" s="19">
        <v>0</v>
      </c>
      <c r="O28" s="19">
        <v>0</v>
      </c>
      <c r="P28" s="19">
        <v>0</v>
      </c>
      <c r="Q28" s="19">
        <f t="shared" si="2"/>
        <v>4606933</v>
      </c>
      <c r="R28" s="16">
        <f t="shared" si="3"/>
        <v>460.6933</v>
      </c>
      <c r="S28" s="16">
        <v>319.205</v>
      </c>
      <c r="T28" s="581">
        <f t="shared" si="4"/>
        <v>0.6928796229508872</v>
      </c>
    </row>
    <row r="29" spans="1:20" ht="12.75">
      <c r="A29" s="8">
        <v>19</v>
      </c>
      <c r="B29" s="9" t="s">
        <v>904</v>
      </c>
      <c r="C29" s="19">
        <v>59826</v>
      </c>
      <c r="D29" s="19">
        <v>0</v>
      </c>
      <c r="E29" s="19">
        <v>0</v>
      </c>
      <c r="F29" s="19">
        <v>0</v>
      </c>
      <c r="G29" s="19">
        <f t="shared" si="0"/>
        <v>59826</v>
      </c>
      <c r="H29" s="412">
        <v>53231.691666666666</v>
      </c>
      <c r="I29" s="19">
        <v>0</v>
      </c>
      <c r="J29" s="19">
        <v>0</v>
      </c>
      <c r="K29" s="19">
        <v>0</v>
      </c>
      <c r="L29" s="411">
        <f t="shared" si="1"/>
        <v>53231.691666666666</v>
      </c>
      <c r="M29" s="19">
        <v>12775606</v>
      </c>
      <c r="N29" s="19">
        <v>0</v>
      </c>
      <c r="O29" s="19">
        <v>0</v>
      </c>
      <c r="P29" s="19">
        <v>0</v>
      </c>
      <c r="Q29" s="19">
        <f t="shared" si="2"/>
        <v>12775606</v>
      </c>
      <c r="R29" s="16">
        <f t="shared" si="3"/>
        <v>1277.5606</v>
      </c>
      <c r="S29" s="16">
        <v>1122.7</v>
      </c>
      <c r="T29" s="581">
        <f t="shared" si="4"/>
        <v>0.8787841453469996</v>
      </c>
    </row>
    <row r="30" spans="1:20" ht="12.75">
      <c r="A30" s="8">
        <v>20</v>
      </c>
      <c r="B30" s="9" t="s">
        <v>905</v>
      </c>
      <c r="C30" s="19">
        <v>41699</v>
      </c>
      <c r="D30" s="19">
        <v>0</v>
      </c>
      <c r="E30" s="19">
        <v>0</v>
      </c>
      <c r="F30" s="19">
        <v>0</v>
      </c>
      <c r="G30" s="19">
        <f t="shared" si="0"/>
        <v>41699</v>
      </c>
      <c r="H30" s="412">
        <v>37404.125</v>
      </c>
      <c r="I30" s="19">
        <v>0</v>
      </c>
      <c r="J30" s="19">
        <v>0</v>
      </c>
      <c r="K30" s="19">
        <v>0</v>
      </c>
      <c r="L30" s="411">
        <f t="shared" si="1"/>
        <v>37404.125</v>
      </c>
      <c r="M30" s="19">
        <v>8976990</v>
      </c>
      <c r="N30" s="19">
        <v>0</v>
      </c>
      <c r="O30" s="19">
        <v>0</v>
      </c>
      <c r="P30" s="19">
        <v>0</v>
      </c>
      <c r="Q30" s="19">
        <f t="shared" si="2"/>
        <v>8976990</v>
      </c>
      <c r="R30" s="16">
        <f t="shared" si="3"/>
        <v>897.6990000000001</v>
      </c>
      <c r="S30" s="16">
        <v>857.75</v>
      </c>
      <c r="T30" s="581">
        <f t="shared" si="4"/>
        <v>0.9554984465839885</v>
      </c>
    </row>
    <row r="31" spans="1:20" ht="12.75">
      <c r="A31" s="10">
        <v>21</v>
      </c>
      <c r="B31" s="9" t="s">
        <v>906</v>
      </c>
      <c r="C31" s="19">
        <v>40047</v>
      </c>
      <c r="D31" s="19">
        <v>0</v>
      </c>
      <c r="E31" s="19">
        <v>0</v>
      </c>
      <c r="F31" s="19">
        <v>0</v>
      </c>
      <c r="G31" s="19">
        <f t="shared" si="0"/>
        <v>40047</v>
      </c>
      <c r="H31" s="412">
        <v>36568.63333333333</v>
      </c>
      <c r="I31" s="19">
        <v>0</v>
      </c>
      <c r="J31" s="19">
        <v>0</v>
      </c>
      <c r="K31" s="19">
        <v>0</v>
      </c>
      <c r="L31" s="411">
        <f t="shared" si="1"/>
        <v>36568.63333333333</v>
      </c>
      <c r="M31" s="19">
        <v>8776472</v>
      </c>
      <c r="N31" s="19">
        <v>0</v>
      </c>
      <c r="O31" s="19">
        <v>0</v>
      </c>
      <c r="P31" s="19">
        <v>0</v>
      </c>
      <c r="Q31" s="19">
        <f t="shared" si="2"/>
        <v>8776472</v>
      </c>
      <c r="R31" s="16">
        <f t="shared" si="3"/>
        <v>877.6472</v>
      </c>
      <c r="S31" s="16">
        <v>699.9469999999999</v>
      </c>
      <c r="T31" s="581">
        <f t="shared" si="4"/>
        <v>0.7975266143388823</v>
      </c>
    </row>
    <row r="32" spans="1:20" ht="12.75">
      <c r="A32" s="3" t="s">
        <v>17</v>
      </c>
      <c r="B32" s="20"/>
      <c r="C32" s="19">
        <f>SUM(C11:C31)</f>
        <v>889458</v>
      </c>
      <c r="D32" s="19">
        <v>0</v>
      </c>
      <c r="E32" s="19">
        <v>0</v>
      </c>
      <c r="F32" s="19">
        <v>0</v>
      </c>
      <c r="G32" s="19">
        <f>SUM(C32:F32)</f>
        <v>889458</v>
      </c>
      <c r="H32" s="411">
        <f aca="true" t="shared" si="5" ref="H32:P32">SUM(H11:H31)</f>
        <v>787606.8424999999</v>
      </c>
      <c r="I32" s="411">
        <f t="shared" si="5"/>
        <v>64</v>
      </c>
      <c r="J32" s="411">
        <f t="shared" si="5"/>
        <v>0</v>
      </c>
      <c r="K32" s="411">
        <f t="shared" si="5"/>
        <v>0</v>
      </c>
      <c r="L32" s="411">
        <f t="shared" si="5"/>
        <v>787670.8424999999</v>
      </c>
      <c r="M32" s="19">
        <f t="shared" si="5"/>
        <v>189025608.2</v>
      </c>
      <c r="N32" s="19">
        <f t="shared" si="5"/>
        <v>15465</v>
      </c>
      <c r="O32" s="19">
        <f t="shared" si="5"/>
        <v>0</v>
      </c>
      <c r="P32" s="19">
        <f t="shared" si="5"/>
        <v>0</v>
      </c>
      <c r="Q32" s="19">
        <f t="shared" si="2"/>
        <v>189041073.2</v>
      </c>
      <c r="R32" s="465">
        <f>SUM(R11:R31)</f>
        <v>18904.107320000003</v>
      </c>
      <c r="S32" s="465">
        <f>SUM(S11:S31)</f>
        <v>15123.672</v>
      </c>
      <c r="T32" s="581">
        <f t="shared" si="4"/>
        <v>0.8000204264604227</v>
      </c>
    </row>
    <row r="33" spans="1:17" ht="12.75">
      <c r="A33" s="75"/>
      <c r="B33" s="23"/>
      <c r="C33" s="23"/>
      <c r="D33" s="23"/>
      <c r="E33" s="23"/>
      <c r="F33" s="23"/>
      <c r="G33" s="23"/>
      <c r="H33" s="23"/>
      <c r="I33" s="23"/>
      <c r="J33" s="23"/>
      <c r="K33" s="23"/>
      <c r="L33" s="23"/>
      <c r="M33" s="23"/>
      <c r="N33" s="23"/>
      <c r="O33" s="23"/>
      <c r="P33" s="23"/>
      <c r="Q33" s="23"/>
    </row>
    <row r="34" spans="1:4" ht="12.75">
      <c r="A34" s="11" t="s">
        <v>8</v>
      </c>
      <c r="B34"/>
      <c r="C34"/>
      <c r="D34"/>
    </row>
    <row r="35" spans="1:4" ht="12.75">
      <c r="A35" t="s">
        <v>9</v>
      </c>
      <c r="B35"/>
      <c r="C35"/>
      <c r="D35"/>
    </row>
    <row r="36" spans="1:12" ht="12.75">
      <c r="A36" t="s">
        <v>10</v>
      </c>
      <c r="B36"/>
      <c r="C36"/>
      <c r="D36"/>
      <c r="I36" s="12"/>
      <c r="J36" s="12"/>
      <c r="K36" s="12"/>
      <c r="L36" s="12"/>
    </row>
    <row r="37" spans="1:12" ht="12.75">
      <c r="A37" s="16" t="s">
        <v>423</v>
      </c>
      <c r="J37" s="12"/>
      <c r="K37" s="12"/>
      <c r="L37" s="12"/>
    </row>
    <row r="38" spans="3:13" ht="12.75">
      <c r="C38" s="16" t="s">
        <v>424</v>
      </c>
      <c r="E38" s="13"/>
      <c r="F38" s="13"/>
      <c r="G38" s="13"/>
      <c r="H38" s="13"/>
      <c r="I38" s="13"/>
      <c r="J38" s="13"/>
      <c r="K38" s="13"/>
      <c r="L38" s="13"/>
      <c r="M38" s="13"/>
    </row>
    <row r="39" spans="1:17" ht="12.75">
      <c r="A39" s="15" t="s">
        <v>12</v>
      </c>
      <c r="B39" s="15"/>
      <c r="C39" s="15"/>
      <c r="D39" s="15"/>
      <c r="E39" s="15"/>
      <c r="F39" s="15"/>
      <c r="G39" s="15"/>
      <c r="I39" s="15"/>
      <c r="O39" s="703"/>
      <c r="P39" s="703"/>
      <c r="Q39" s="704"/>
    </row>
    <row r="40" spans="1:17" ht="12.75">
      <c r="A40" s="15"/>
      <c r="B40" s="15"/>
      <c r="C40" s="15"/>
      <c r="D40" s="15"/>
      <c r="E40" s="15"/>
      <c r="F40" s="15"/>
      <c r="G40" s="15"/>
      <c r="I40" s="15"/>
      <c r="O40" s="134"/>
      <c r="P40" s="134"/>
      <c r="Q40" s="89"/>
    </row>
    <row r="41" spans="1:18" ht="12.75">
      <c r="A41" s="15"/>
      <c r="B41" s="15"/>
      <c r="C41" s="15"/>
      <c r="D41" s="15"/>
      <c r="E41" s="15"/>
      <c r="F41" s="15"/>
      <c r="G41" s="15"/>
      <c r="I41" s="15"/>
      <c r="L41" s="641" t="s">
        <v>1040</v>
      </c>
      <c r="M41" s="641"/>
      <c r="N41" s="641"/>
      <c r="O41" s="641"/>
      <c r="P41" s="641"/>
      <c r="Q41" s="641"/>
      <c r="R41" s="641"/>
    </row>
    <row r="42" spans="1:18" ht="12.75">
      <c r="A42" s="15"/>
      <c r="B42" s="15"/>
      <c r="C42" s="15"/>
      <c r="D42" s="15"/>
      <c r="E42" s="15"/>
      <c r="F42" s="15"/>
      <c r="G42" s="15"/>
      <c r="I42" s="15"/>
      <c r="L42" s="641"/>
      <c r="M42" s="641"/>
      <c r="N42" s="641"/>
      <c r="O42" s="641"/>
      <c r="P42" s="641"/>
      <c r="Q42" s="641"/>
      <c r="R42" s="641"/>
    </row>
    <row r="43" spans="1:18" ht="12.75">
      <c r="A43" s="15"/>
      <c r="B43" s="15"/>
      <c r="C43" s="15"/>
      <c r="D43" s="15"/>
      <c r="E43" s="15"/>
      <c r="F43" s="15"/>
      <c r="G43" s="15"/>
      <c r="I43" s="15"/>
      <c r="L43" s="641"/>
      <c r="M43" s="641"/>
      <c r="N43" s="641"/>
      <c r="O43" s="641"/>
      <c r="P43" s="641"/>
      <c r="Q43" s="641"/>
      <c r="R43" s="641"/>
    </row>
    <row r="44" spans="1:18" ht="12.75">
      <c r="A44" s="15"/>
      <c r="B44" s="15"/>
      <c r="C44" s="15"/>
      <c r="D44" s="15"/>
      <c r="E44" s="15"/>
      <c r="F44" s="15"/>
      <c r="L44" s="641"/>
      <c r="M44" s="641"/>
      <c r="N44" s="641"/>
      <c r="O44" s="641"/>
      <c r="P44" s="641"/>
      <c r="Q44" s="641"/>
      <c r="R44" s="641"/>
    </row>
    <row r="45" spans="1:12" ht="12.75">
      <c r="A45" s="706"/>
      <c r="B45" s="706"/>
      <c r="C45" s="706"/>
      <c r="D45" s="706"/>
      <c r="E45" s="706"/>
      <c r="F45" s="706"/>
      <c r="G45" s="706"/>
      <c r="H45" s="706"/>
      <c r="I45" s="706"/>
      <c r="J45" s="706"/>
      <c r="K45" s="706"/>
      <c r="L45" s="706"/>
    </row>
  </sheetData>
  <sheetProtection/>
  <mergeCells count="14">
    <mergeCell ref="L41:R44"/>
    <mergeCell ref="A5:O5"/>
    <mergeCell ref="A45:L45"/>
    <mergeCell ref="O1:Q1"/>
    <mergeCell ref="A2:L2"/>
    <mergeCell ref="A3:L3"/>
    <mergeCell ref="A8:A9"/>
    <mergeCell ref="B8:B9"/>
    <mergeCell ref="C8:G8"/>
    <mergeCell ref="H8:L8"/>
    <mergeCell ref="M8:Q8"/>
    <mergeCell ref="A7:B7"/>
    <mergeCell ref="O39:Q39"/>
    <mergeCell ref="N7:Q7"/>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94" r:id="rId1"/>
</worksheet>
</file>

<file path=xl/worksheets/sheet12.xml><?xml version="1.0" encoding="utf-8"?>
<worksheet xmlns="http://schemas.openxmlformats.org/spreadsheetml/2006/main" xmlns:r="http://schemas.openxmlformats.org/officeDocument/2006/relationships">
  <sheetPr>
    <pageSetUpPr fitToPage="1"/>
  </sheetPr>
  <dimension ref="A1:W45"/>
  <sheetViews>
    <sheetView view="pageBreakPreview" zoomScale="80" zoomScaleSheetLayoutView="80" zoomScalePageLayoutView="0" workbookViewId="0" topLeftCell="A7">
      <selection activeCell="G32" sqref="G32"/>
    </sheetView>
  </sheetViews>
  <sheetFormatPr defaultColWidth="9.140625" defaultRowHeight="12.75"/>
  <cols>
    <col min="1" max="1" width="7.140625" style="16" customWidth="1"/>
    <col min="2" max="2" width="16.28125" style="16" customWidth="1"/>
    <col min="3" max="3" width="9.57421875" style="16" customWidth="1"/>
    <col min="4" max="4" width="9.28125" style="16" customWidth="1"/>
    <col min="5" max="6" width="9.140625" style="16" customWidth="1"/>
    <col min="7" max="7" width="10.8515625" style="16" customWidth="1"/>
    <col min="8" max="8" width="10.28125" style="16" customWidth="1"/>
    <col min="9" max="9" width="10.8515625" style="16" customWidth="1"/>
    <col min="10" max="10" width="10.28125" style="16" customWidth="1"/>
    <col min="11" max="11" width="11.28125" style="16" customWidth="1"/>
    <col min="12" max="12" width="11.7109375" style="16" customWidth="1"/>
    <col min="13" max="13" width="11.140625" style="16" customWidth="1"/>
    <col min="14" max="14" width="8.7109375" style="16" customWidth="1"/>
    <col min="15" max="15" width="8.8515625" style="16" customWidth="1"/>
    <col min="16" max="16" width="9.140625" style="16" customWidth="1"/>
    <col min="17" max="17" width="11.00390625" style="16" customWidth="1"/>
    <col min="18" max="18" width="9.140625" style="16" hidden="1" customWidth="1"/>
    <col min="19" max="16384" width="9.140625" style="16" customWidth="1"/>
  </cols>
  <sheetData>
    <row r="1" spans="15:17" ht="12.75" customHeight="1">
      <c r="O1" s="613" t="s">
        <v>60</v>
      </c>
      <c r="P1" s="613"/>
      <c r="Q1" s="613"/>
    </row>
    <row r="2" spans="1:16" ht="15.75">
      <c r="A2" s="614" t="s">
        <v>0</v>
      </c>
      <c r="B2" s="614"/>
      <c r="C2" s="614"/>
      <c r="D2" s="614"/>
      <c r="E2" s="614"/>
      <c r="F2" s="614"/>
      <c r="G2" s="614"/>
      <c r="H2" s="614"/>
      <c r="I2" s="614"/>
      <c r="J2" s="614"/>
      <c r="K2" s="614"/>
      <c r="L2" s="614"/>
      <c r="M2" s="46"/>
      <c r="N2" s="46"/>
      <c r="O2" s="46"/>
      <c r="P2" s="46"/>
    </row>
    <row r="3" spans="1:16" ht="20.25">
      <c r="A3" s="615" t="s">
        <v>697</v>
      </c>
      <c r="B3" s="615"/>
      <c r="C3" s="615"/>
      <c r="D3" s="615"/>
      <c r="E3" s="615"/>
      <c r="F3" s="615"/>
      <c r="G3" s="615"/>
      <c r="H3" s="615"/>
      <c r="I3" s="615"/>
      <c r="J3" s="615"/>
      <c r="K3" s="615"/>
      <c r="L3" s="615"/>
      <c r="M3" s="45"/>
      <c r="N3" s="45"/>
      <c r="O3" s="45"/>
      <c r="P3" s="45"/>
    </row>
    <row r="4" ht="11.25" customHeight="1"/>
    <row r="5" spans="1:12" ht="15.75">
      <c r="A5" s="705" t="s">
        <v>840</v>
      </c>
      <c r="B5" s="705"/>
      <c r="C5" s="705"/>
      <c r="D5" s="705"/>
      <c r="E5" s="705"/>
      <c r="F5" s="705"/>
      <c r="G5" s="705"/>
      <c r="H5" s="705"/>
      <c r="I5" s="705"/>
      <c r="J5" s="705"/>
      <c r="K5" s="705"/>
      <c r="L5" s="705"/>
    </row>
    <row r="7" spans="1:18" ht="12" customHeight="1">
      <c r="A7" s="617" t="s">
        <v>160</v>
      </c>
      <c r="B7" s="617"/>
      <c r="N7" s="692" t="s">
        <v>774</v>
      </c>
      <c r="O7" s="692"/>
      <c r="P7" s="692"/>
      <c r="Q7" s="692"/>
      <c r="R7" s="692"/>
    </row>
    <row r="8" spans="1:17" s="15" customFormat="1" ht="29.25" customHeight="1">
      <c r="A8" s="604" t="s">
        <v>2</v>
      </c>
      <c r="B8" s="604" t="s">
        <v>3</v>
      </c>
      <c r="C8" s="629" t="s">
        <v>782</v>
      </c>
      <c r="D8" s="629"/>
      <c r="E8" s="629"/>
      <c r="F8" s="620"/>
      <c r="G8" s="620"/>
      <c r="H8" s="621" t="s">
        <v>631</v>
      </c>
      <c r="I8" s="629"/>
      <c r="J8" s="629"/>
      <c r="K8" s="629"/>
      <c r="L8" s="629"/>
      <c r="M8" s="700" t="s">
        <v>109</v>
      </c>
      <c r="N8" s="701"/>
      <c r="O8" s="701"/>
      <c r="P8" s="701"/>
      <c r="Q8" s="702"/>
    </row>
    <row r="9" spans="1:19" s="15" customFormat="1" ht="38.25">
      <c r="A9" s="604"/>
      <c r="B9" s="604"/>
      <c r="C9" s="5" t="s">
        <v>212</v>
      </c>
      <c r="D9" s="5" t="s">
        <v>213</v>
      </c>
      <c r="E9" s="5" t="s">
        <v>350</v>
      </c>
      <c r="F9" s="7" t="s">
        <v>219</v>
      </c>
      <c r="G9" s="7" t="s">
        <v>114</v>
      </c>
      <c r="H9" s="5" t="s">
        <v>212</v>
      </c>
      <c r="I9" s="5" t="s">
        <v>213</v>
      </c>
      <c r="J9" s="5" t="s">
        <v>350</v>
      </c>
      <c r="K9" s="5" t="s">
        <v>219</v>
      </c>
      <c r="L9" s="5" t="s">
        <v>115</v>
      </c>
      <c r="M9" s="5" t="s">
        <v>212</v>
      </c>
      <c r="N9" s="5" t="s">
        <v>213</v>
      </c>
      <c r="O9" s="5" t="s">
        <v>350</v>
      </c>
      <c r="P9" s="7" t="s">
        <v>219</v>
      </c>
      <c r="Q9" s="5" t="s">
        <v>116</v>
      </c>
      <c r="R9" s="31"/>
      <c r="S9" s="32"/>
    </row>
    <row r="10" spans="1:17" s="15" customFormat="1" ht="12.75">
      <c r="A10" s="5">
        <v>1</v>
      </c>
      <c r="B10" s="5">
        <v>2</v>
      </c>
      <c r="C10" s="5">
        <v>3</v>
      </c>
      <c r="D10" s="5">
        <v>4</v>
      </c>
      <c r="E10" s="5">
        <v>5</v>
      </c>
      <c r="F10" s="7">
        <v>6</v>
      </c>
      <c r="G10" s="5">
        <v>7</v>
      </c>
      <c r="H10" s="5">
        <v>8</v>
      </c>
      <c r="I10" s="5">
        <v>9</v>
      </c>
      <c r="J10" s="5">
        <v>10</v>
      </c>
      <c r="K10" s="5">
        <v>11</v>
      </c>
      <c r="L10" s="5">
        <v>12</v>
      </c>
      <c r="M10" s="5">
        <v>13</v>
      </c>
      <c r="N10" s="3">
        <v>14</v>
      </c>
      <c r="O10" s="1">
        <v>15</v>
      </c>
      <c r="P10" s="5">
        <v>16</v>
      </c>
      <c r="Q10" s="5">
        <v>17</v>
      </c>
    </row>
    <row r="11" spans="1:21" ht="12.75">
      <c r="A11" s="8">
        <v>1</v>
      </c>
      <c r="B11" s="9" t="s">
        <v>886</v>
      </c>
      <c r="C11" s="19">
        <v>22009</v>
      </c>
      <c r="D11" s="19">
        <v>0</v>
      </c>
      <c r="E11" s="19">
        <v>0</v>
      </c>
      <c r="F11" s="367">
        <v>0</v>
      </c>
      <c r="G11" s="367">
        <f>SUM(C11:F11)</f>
        <v>22009</v>
      </c>
      <c r="H11" s="382">
        <v>21034.1125</v>
      </c>
      <c r="I11" s="283">
        <v>0</v>
      </c>
      <c r="J11" s="283">
        <v>0</v>
      </c>
      <c r="K11" s="19">
        <v>0</v>
      </c>
      <c r="L11" s="411">
        <f>SUM(H11:K11)</f>
        <v>21034.1125</v>
      </c>
      <c r="M11" s="19">
        <v>5048187</v>
      </c>
      <c r="N11" s="19">
        <v>0</v>
      </c>
      <c r="O11" s="19">
        <v>0</v>
      </c>
      <c r="P11" s="19">
        <v>0</v>
      </c>
      <c r="Q11" s="19">
        <f>SUM(M11:P11)</f>
        <v>5048187</v>
      </c>
      <c r="S11" s="16">
        <f>Q11*0.00015</f>
        <v>757.2280499999999</v>
      </c>
      <c r="T11" s="16">
        <v>696.72</v>
      </c>
      <c r="U11" s="581">
        <f>T11/S11</f>
        <v>0.9200926986262594</v>
      </c>
    </row>
    <row r="12" spans="1:21" ht="12.75">
      <c r="A12" s="8">
        <v>2</v>
      </c>
      <c r="B12" s="9" t="s">
        <v>887</v>
      </c>
      <c r="C12" s="19">
        <v>34983</v>
      </c>
      <c r="D12" s="19">
        <v>0</v>
      </c>
      <c r="E12" s="19">
        <v>0</v>
      </c>
      <c r="F12" s="367">
        <v>0</v>
      </c>
      <c r="G12" s="367">
        <f aca="true" t="shared" si="0" ref="G12:G31">SUM(C12:F12)</f>
        <v>34983</v>
      </c>
      <c r="H12" s="382">
        <v>28031.566666666666</v>
      </c>
      <c r="I12" s="283">
        <v>0</v>
      </c>
      <c r="J12" s="283">
        <v>0</v>
      </c>
      <c r="K12" s="19">
        <v>0</v>
      </c>
      <c r="L12" s="411">
        <f aca="true" t="shared" si="1" ref="L12:L31">SUM(H12:K12)</f>
        <v>28031.566666666666</v>
      </c>
      <c r="M12" s="19">
        <v>6727576</v>
      </c>
      <c r="N12" s="19">
        <v>0</v>
      </c>
      <c r="O12" s="19">
        <v>0</v>
      </c>
      <c r="P12" s="19">
        <v>0</v>
      </c>
      <c r="Q12" s="19">
        <f aca="true" t="shared" si="2" ref="Q12:Q31">SUM(M12:P12)</f>
        <v>6727576</v>
      </c>
      <c r="S12" s="16">
        <f aca="true" t="shared" si="3" ref="S12:S31">Q12*0.00015</f>
        <v>1009.1363999999999</v>
      </c>
      <c r="T12" s="16">
        <v>974.5</v>
      </c>
      <c r="U12" s="581">
        <f aca="true" t="shared" si="4" ref="U12:U32">T12/S12</f>
        <v>0.9656771869491578</v>
      </c>
    </row>
    <row r="13" spans="1:21" ht="12.75">
      <c r="A13" s="8">
        <v>3</v>
      </c>
      <c r="B13" s="9" t="s">
        <v>888</v>
      </c>
      <c r="C13" s="19">
        <v>27665</v>
      </c>
      <c r="D13" s="19">
        <v>0</v>
      </c>
      <c r="E13" s="19">
        <v>750</v>
      </c>
      <c r="F13" s="367">
        <v>0</v>
      </c>
      <c r="G13" s="367">
        <f t="shared" si="0"/>
        <v>28415</v>
      </c>
      <c r="H13" s="382">
        <v>23915.666666666668</v>
      </c>
      <c r="I13" s="283">
        <v>0</v>
      </c>
      <c r="J13" s="283">
        <v>452</v>
      </c>
      <c r="K13" s="19">
        <v>0</v>
      </c>
      <c r="L13" s="411">
        <f t="shared" si="1"/>
        <v>24367.666666666668</v>
      </c>
      <c r="M13" s="19">
        <v>5739760</v>
      </c>
      <c r="N13" s="19">
        <v>0</v>
      </c>
      <c r="O13" s="19">
        <v>108574</v>
      </c>
      <c r="P13" s="19">
        <v>0</v>
      </c>
      <c r="Q13" s="19">
        <f t="shared" si="2"/>
        <v>5848334</v>
      </c>
      <c r="S13" s="16">
        <f t="shared" si="3"/>
        <v>877.2501</v>
      </c>
      <c r="T13" s="16">
        <v>6.8</v>
      </c>
      <c r="U13" s="581">
        <f t="shared" si="4"/>
        <v>0.007751495269137046</v>
      </c>
    </row>
    <row r="14" spans="1:21" ht="12.75">
      <c r="A14" s="8">
        <v>4</v>
      </c>
      <c r="B14" s="9" t="s">
        <v>889</v>
      </c>
      <c r="C14" s="19">
        <v>27944</v>
      </c>
      <c r="D14" s="19">
        <v>0</v>
      </c>
      <c r="E14" s="19">
        <v>0</v>
      </c>
      <c r="F14" s="367">
        <v>0</v>
      </c>
      <c r="G14" s="367">
        <f t="shared" si="0"/>
        <v>27944</v>
      </c>
      <c r="H14" s="382">
        <v>25022.741666666665</v>
      </c>
      <c r="I14" s="283">
        <v>0</v>
      </c>
      <c r="J14" s="283">
        <v>0</v>
      </c>
      <c r="K14" s="19">
        <v>0</v>
      </c>
      <c r="L14" s="411">
        <f t="shared" si="1"/>
        <v>25022.741666666665</v>
      </c>
      <c r="M14" s="19">
        <v>6005458</v>
      </c>
      <c r="N14" s="19">
        <v>0</v>
      </c>
      <c r="O14" s="19"/>
      <c r="P14" s="19">
        <v>0</v>
      </c>
      <c r="Q14" s="19">
        <f t="shared" si="2"/>
        <v>6005458</v>
      </c>
      <c r="S14" s="16">
        <f t="shared" si="3"/>
        <v>900.8186999999999</v>
      </c>
      <c r="T14" s="16">
        <v>749.65</v>
      </c>
      <c r="U14" s="581">
        <f t="shared" si="4"/>
        <v>0.8321874312777922</v>
      </c>
    </row>
    <row r="15" spans="1:21" ht="12.75">
      <c r="A15" s="8">
        <v>5</v>
      </c>
      <c r="B15" s="9" t="s">
        <v>890</v>
      </c>
      <c r="C15" s="19">
        <v>33355</v>
      </c>
      <c r="D15" s="19">
        <v>0</v>
      </c>
      <c r="E15" s="19">
        <v>1548</v>
      </c>
      <c r="F15" s="367">
        <v>0</v>
      </c>
      <c r="G15" s="367">
        <f t="shared" si="0"/>
        <v>34903</v>
      </c>
      <c r="H15" s="382">
        <v>29190.295833333334</v>
      </c>
      <c r="I15" s="283">
        <v>0</v>
      </c>
      <c r="J15" s="283">
        <v>839</v>
      </c>
      <c r="K15" s="19">
        <v>0</v>
      </c>
      <c r="L15" s="411">
        <f t="shared" si="1"/>
        <v>30029.295833333334</v>
      </c>
      <c r="M15" s="19">
        <v>7005671</v>
      </c>
      <c r="N15" s="19">
        <v>0</v>
      </c>
      <c r="O15" s="19">
        <v>201330</v>
      </c>
      <c r="P15" s="19">
        <v>0</v>
      </c>
      <c r="Q15" s="19">
        <f t="shared" si="2"/>
        <v>7207001</v>
      </c>
      <c r="S15" s="16">
        <f t="shared" si="3"/>
        <v>1081.0501499999998</v>
      </c>
      <c r="T15" s="16">
        <v>298.38</v>
      </c>
      <c r="U15" s="581">
        <f t="shared" si="4"/>
        <v>0.27600939697385923</v>
      </c>
    </row>
    <row r="16" spans="1:21" ht="12.75">
      <c r="A16" s="8">
        <v>6</v>
      </c>
      <c r="B16" s="9" t="s">
        <v>891</v>
      </c>
      <c r="C16" s="19">
        <v>37415</v>
      </c>
      <c r="D16" s="19">
        <v>0</v>
      </c>
      <c r="E16" s="19">
        <v>0</v>
      </c>
      <c r="F16" s="367">
        <v>0</v>
      </c>
      <c r="G16" s="367">
        <f t="shared" si="0"/>
        <v>37415</v>
      </c>
      <c r="H16" s="382">
        <v>32139.885416666668</v>
      </c>
      <c r="I16" s="283">
        <v>0</v>
      </c>
      <c r="J16" s="283">
        <v>0</v>
      </c>
      <c r="K16" s="19">
        <v>0</v>
      </c>
      <c r="L16" s="411">
        <f t="shared" si="1"/>
        <v>32139.885416666668</v>
      </c>
      <c r="M16" s="19">
        <v>7713572.5</v>
      </c>
      <c r="N16" s="19">
        <v>0</v>
      </c>
      <c r="O16" s="19">
        <v>0</v>
      </c>
      <c r="P16" s="19">
        <v>0</v>
      </c>
      <c r="Q16" s="411">
        <f t="shared" si="2"/>
        <v>7713572.5</v>
      </c>
      <c r="S16" s="16">
        <f t="shared" si="3"/>
        <v>1157.0358749999998</v>
      </c>
      <c r="T16" s="16">
        <v>1030.08</v>
      </c>
      <c r="U16" s="581">
        <f t="shared" si="4"/>
        <v>0.8902749018045789</v>
      </c>
    </row>
    <row r="17" spans="1:21" ht="12.75">
      <c r="A17" s="8">
        <v>7</v>
      </c>
      <c r="B17" s="9" t="s">
        <v>892</v>
      </c>
      <c r="C17" s="19">
        <v>14328</v>
      </c>
      <c r="D17" s="19">
        <v>0</v>
      </c>
      <c r="E17" s="19">
        <v>0</v>
      </c>
      <c r="F17" s="367">
        <v>0</v>
      </c>
      <c r="G17" s="367">
        <f t="shared" si="0"/>
        <v>14328</v>
      </c>
      <c r="H17" s="382">
        <v>11658.270833333334</v>
      </c>
      <c r="I17" s="283">
        <v>0</v>
      </c>
      <c r="J17" s="283">
        <v>0</v>
      </c>
      <c r="K17" s="19">
        <v>0</v>
      </c>
      <c r="L17" s="411">
        <f t="shared" si="1"/>
        <v>11658.270833333334</v>
      </c>
      <c r="M17" s="19">
        <v>2797985</v>
      </c>
      <c r="N17" s="19">
        <v>0</v>
      </c>
      <c r="O17" s="19">
        <v>0</v>
      </c>
      <c r="P17" s="19">
        <v>0</v>
      </c>
      <c r="Q17" s="19">
        <f t="shared" si="2"/>
        <v>2797985</v>
      </c>
      <c r="S17" s="16">
        <f t="shared" si="3"/>
        <v>419.69775</v>
      </c>
      <c r="T17" s="16">
        <v>431.3</v>
      </c>
      <c r="U17" s="581">
        <f t="shared" si="4"/>
        <v>1.0276442987840655</v>
      </c>
    </row>
    <row r="18" spans="1:21" ht="12.75">
      <c r="A18" s="8">
        <v>8</v>
      </c>
      <c r="B18" s="9" t="s">
        <v>893</v>
      </c>
      <c r="C18" s="19">
        <v>31205</v>
      </c>
      <c r="D18" s="19">
        <v>0</v>
      </c>
      <c r="E18" s="19">
        <v>0</v>
      </c>
      <c r="F18" s="367">
        <v>0</v>
      </c>
      <c r="G18" s="367">
        <f t="shared" si="0"/>
        <v>31205</v>
      </c>
      <c r="H18" s="382">
        <v>27906.170833333334</v>
      </c>
      <c r="I18" s="283">
        <v>0</v>
      </c>
      <c r="J18" s="283">
        <v>0</v>
      </c>
      <c r="K18" s="19">
        <v>0</v>
      </c>
      <c r="L18" s="411">
        <f t="shared" si="1"/>
        <v>27906.170833333334</v>
      </c>
      <c r="M18" s="19">
        <v>6697481</v>
      </c>
      <c r="N18" s="19">
        <v>0</v>
      </c>
      <c r="O18" s="19">
        <v>0</v>
      </c>
      <c r="P18" s="19">
        <v>0</v>
      </c>
      <c r="Q18" s="19">
        <f t="shared" si="2"/>
        <v>6697481</v>
      </c>
      <c r="S18" s="16">
        <f t="shared" si="3"/>
        <v>1004.6221499999999</v>
      </c>
      <c r="T18" s="16">
        <v>971.12</v>
      </c>
      <c r="U18" s="581">
        <f t="shared" si="4"/>
        <v>0.9666519895067017</v>
      </c>
    </row>
    <row r="19" spans="1:21" ht="12.75">
      <c r="A19" s="8">
        <v>9</v>
      </c>
      <c r="B19" s="9" t="s">
        <v>894</v>
      </c>
      <c r="C19" s="19">
        <v>41939</v>
      </c>
      <c r="D19" s="19">
        <v>0</v>
      </c>
      <c r="E19" s="19">
        <v>0</v>
      </c>
      <c r="F19" s="367">
        <v>0</v>
      </c>
      <c r="G19" s="367">
        <f t="shared" si="0"/>
        <v>41939</v>
      </c>
      <c r="H19" s="382">
        <v>37465.67916666667</v>
      </c>
      <c r="I19" s="283">
        <v>0</v>
      </c>
      <c r="J19" s="283">
        <v>0</v>
      </c>
      <c r="K19" s="19">
        <v>0</v>
      </c>
      <c r="L19" s="411">
        <f t="shared" si="1"/>
        <v>37465.67916666667</v>
      </c>
      <c r="M19" s="19">
        <v>8991763</v>
      </c>
      <c r="N19" s="19">
        <v>0</v>
      </c>
      <c r="O19" s="19">
        <v>0</v>
      </c>
      <c r="P19" s="19">
        <v>0</v>
      </c>
      <c r="Q19" s="19">
        <f t="shared" si="2"/>
        <v>8991763</v>
      </c>
      <c r="S19" s="16">
        <f t="shared" si="3"/>
        <v>1348.76445</v>
      </c>
      <c r="T19" s="16">
        <v>723.55</v>
      </c>
      <c r="U19" s="581">
        <f t="shared" si="4"/>
        <v>0.536453937527787</v>
      </c>
    </row>
    <row r="20" spans="1:21" ht="12.75">
      <c r="A20" s="8">
        <v>10</v>
      </c>
      <c r="B20" s="9" t="s">
        <v>895</v>
      </c>
      <c r="C20" s="19">
        <v>36303</v>
      </c>
      <c r="D20" s="19">
        <v>0</v>
      </c>
      <c r="E20" s="19">
        <v>0</v>
      </c>
      <c r="F20" s="367">
        <v>0</v>
      </c>
      <c r="G20" s="367">
        <f t="shared" si="0"/>
        <v>36303</v>
      </c>
      <c r="H20" s="382">
        <v>31746.9375</v>
      </c>
      <c r="I20" s="283">
        <v>0</v>
      </c>
      <c r="J20" s="283">
        <v>0</v>
      </c>
      <c r="K20" s="19">
        <v>0</v>
      </c>
      <c r="L20" s="411">
        <f t="shared" si="1"/>
        <v>31746.9375</v>
      </c>
      <c r="M20" s="19">
        <v>7619265</v>
      </c>
      <c r="N20" s="19">
        <v>0</v>
      </c>
      <c r="O20" s="19">
        <v>0</v>
      </c>
      <c r="P20" s="19">
        <v>0</v>
      </c>
      <c r="Q20" s="19">
        <f t="shared" si="2"/>
        <v>7619265</v>
      </c>
      <c r="S20" s="16">
        <f t="shared" si="3"/>
        <v>1142.8897499999998</v>
      </c>
      <c r="T20" s="16">
        <v>954.46</v>
      </c>
      <c r="U20" s="581">
        <f t="shared" si="4"/>
        <v>0.8351286727350562</v>
      </c>
    </row>
    <row r="21" spans="1:21" ht="12.75">
      <c r="A21" s="8">
        <v>11</v>
      </c>
      <c r="B21" s="9" t="s">
        <v>896</v>
      </c>
      <c r="C21" s="19">
        <v>24779</v>
      </c>
      <c r="D21" s="19">
        <v>0</v>
      </c>
      <c r="E21" s="19">
        <v>0</v>
      </c>
      <c r="F21" s="367">
        <v>0</v>
      </c>
      <c r="G21" s="367">
        <f t="shared" si="0"/>
        <v>24779</v>
      </c>
      <c r="H21" s="382">
        <v>20283.016666666666</v>
      </c>
      <c r="I21" s="283">
        <v>0</v>
      </c>
      <c r="J21" s="283">
        <v>0</v>
      </c>
      <c r="K21" s="19">
        <v>0</v>
      </c>
      <c r="L21" s="411">
        <f t="shared" si="1"/>
        <v>20283.016666666666</v>
      </c>
      <c r="M21" s="19">
        <v>4867924</v>
      </c>
      <c r="N21" s="19">
        <v>0</v>
      </c>
      <c r="O21" s="19">
        <v>0</v>
      </c>
      <c r="P21" s="19">
        <v>0</v>
      </c>
      <c r="Q21" s="19">
        <f t="shared" si="2"/>
        <v>4867924</v>
      </c>
      <c r="S21" s="16">
        <f t="shared" si="3"/>
        <v>730.1886</v>
      </c>
      <c r="T21" s="16">
        <v>323.63</v>
      </c>
      <c r="U21" s="581">
        <f t="shared" si="4"/>
        <v>0.4432142599870773</v>
      </c>
    </row>
    <row r="22" spans="1:21" ht="12.75">
      <c r="A22" s="8">
        <v>12</v>
      </c>
      <c r="B22" s="9" t="s">
        <v>897</v>
      </c>
      <c r="C22" s="19">
        <v>18354</v>
      </c>
      <c r="D22" s="19">
        <v>0</v>
      </c>
      <c r="E22" s="19">
        <v>0</v>
      </c>
      <c r="F22" s="367">
        <v>0</v>
      </c>
      <c r="G22" s="367">
        <f t="shared" si="0"/>
        <v>18354</v>
      </c>
      <c r="H22" s="382">
        <v>17124.404166666667</v>
      </c>
      <c r="I22" s="283">
        <v>0</v>
      </c>
      <c r="J22" s="283">
        <v>0</v>
      </c>
      <c r="K22" s="19">
        <v>0</v>
      </c>
      <c r="L22" s="411">
        <f t="shared" si="1"/>
        <v>17124.404166666667</v>
      </c>
      <c r="M22" s="19">
        <v>4109857</v>
      </c>
      <c r="N22" s="19">
        <v>0</v>
      </c>
      <c r="O22" s="19">
        <v>0</v>
      </c>
      <c r="P22" s="19">
        <v>0</v>
      </c>
      <c r="Q22" s="19">
        <f t="shared" si="2"/>
        <v>4109857</v>
      </c>
      <c r="S22" s="16">
        <f t="shared" si="3"/>
        <v>616.4785499999999</v>
      </c>
      <c r="T22" s="16">
        <v>513.37</v>
      </c>
      <c r="U22" s="581">
        <f t="shared" si="4"/>
        <v>0.8327459244121309</v>
      </c>
    </row>
    <row r="23" spans="1:23" ht="12.75">
      <c r="A23" s="8">
        <v>13</v>
      </c>
      <c r="B23" s="9" t="s">
        <v>898</v>
      </c>
      <c r="C23" s="19">
        <v>49771</v>
      </c>
      <c r="D23" s="19">
        <v>0</v>
      </c>
      <c r="E23" s="19">
        <v>0</v>
      </c>
      <c r="F23" s="367">
        <v>0</v>
      </c>
      <c r="G23" s="367">
        <f t="shared" si="0"/>
        <v>49771</v>
      </c>
      <c r="H23" s="382">
        <v>46810.041666666664</v>
      </c>
      <c r="I23" s="283">
        <v>0</v>
      </c>
      <c r="J23" s="283">
        <v>0</v>
      </c>
      <c r="K23" s="19">
        <v>0</v>
      </c>
      <c r="L23" s="411">
        <f t="shared" si="1"/>
        <v>46810.041666666664</v>
      </c>
      <c r="M23" s="19">
        <v>11234410</v>
      </c>
      <c r="N23" s="19">
        <v>0</v>
      </c>
      <c r="O23" s="19">
        <v>0</v>
      </c>
      <c r="P23" s="19">
        <v>0</v>
      </c>
      <c r="Q23" s="19">
        <f t="shared" si="2"/>
        <v>11234410</v>
      </c>
      <c r="S23" s="16">
        <f t="shared" si="3"/>
        <v>1685.1615</v>
      </c>
      <c r="T23" s="16">
        <v>1235</v>
      </c>
      <c r="U23" s="581">
        <f t="shared" si="4"/>
        <v>0.7328674432687906</v>
      </c>
      <c r="W23" s="16">
        <f>150*74/100</f>
        <v>111</v>
      </c>
    </row>
    <row r="24" spans="1:21" ht="12.75">
      <c r="A24" s="8">
        <v>14</v>
      </c>
      <c r="B24" s="9" t="s">
        <v>899</v>
      </c>
      <c r="C24" s="19">
        <v>29559</v>
      </c>
      <c r="D24" s="19">
        <v>0</v>
      </c>
      <c r="E24" s="19">
        <v>0</v>
      </c>
      <c r="F24" s="367">
        <v>0</v>
      </c>
      <c r="G24" s="367">
        <f t="shared" si="0"/>
        <v>29559</v>
      </c>
      <c r="H24" s="382">
        <v>27332.329166666666</v>
      </c>
      <c r="I24" s="283">
        <v>0</v>
      </c>
      <c r="J24" s="283">
        <v>0</v>
      </c>
      <c r="K24" s="19">
        <v>0</v>
      </c>
      <c r="L24" s="411">
        <f t="shared" si="1"/>
        <v>27332.329166666666</v>
      </c>
      <c r="M24" s="19">
        <v>6559759</v>
      </c>
      <c r="N24" s="19">
        <v>0</v>
      </c>
      <c r="O24" s="19">
        <v>0</v>
      </c>
      <c r="P24" s="19">
        <v>0</v>
      </c>
      <c r="Q24" s="19">
        <f t="shared" si="2"/>
        <v>6559759</v>
      </c>
      <c r="S24" s="16">
        <f t="shared" si="3"/>
        <v>983.9638499999999</v>
      </c>
      <c r="T24" s="16">
        <v>412.79999999999995</v>
      </c>
      <c r="U24" s="581">
        <f t="shared" si="4"/>
        <v>0.41952760764534186</v>
      </c>
    </row>
    <row r="25" spans="1:21" ht="12.75">
      <c r="A25" s="8">
        <v>15</v>
      </c>
      <c r="B25" s="9" t="s">
        <v>900</v>
      </c>
      <c r="C25" s="19">
        <v>16441</v>
      </c>
      <c r="D25" s="19">
        <v>0</v>
      </c>
      <c r="E25" s="19">
        <v>0</v>
      </c>
      <c r="F25" s="367">
        <v>0</v>
      </c>
      <c r="G25" s="367">
        <f t="shared" si="0"/>
        <v>16441</v>
      </c>
      <c r="H25" s="382">
        <v>15045.245833333332</v>
      </c>
      <c r="I25" s="283">
        <v>0</v>
      </c>
      <c r="J25" s="283">
        <v>0</v>
      </c>
      <c r="K25" s="19">
        <v>0</v>
      </c>
      <c r="L25" s="411">
        <f t="shared" si="1"/>
        <v>15045.245833333332</v>
      </c>
      <c r="M25" s="19">
        <v>3610859</v>
      </c>
      <c r="N25" s="19">
        <v>0</v>
      </c>
      <c r="O25" s="19">
        <v>0</v>
      </c>
      <c r="P25" s="19">
        <v>0</v>
      </c>
      <c r="Q25" s="19">
        <f t="shared" si="2"/>
        <v>3610859</v>
      </c>
      <c r="S25" s="16">
        <f t="shared" si="3"/>
        <v>541.6288499999999</v>
      </c>
      <c r="T25" s="16">
        <v>419.74</v>
      </c>
      <c r="U25" s="581">
        <f t="shared" si="4"/>
        <v>0.7749587194256732</v>
      </c>
    </row>
    <row r="26" spans="1:21" ht="12.75">
      <c r="A26" s="8">
        <v>16</v>
      </c>
      <c r="B26" s="9" t="s">
        <v>901</v>
      </c>
      <c r="C26" s="19">
        <v>24750</v>
      </c>
      <c r="D26" s="19">
        <v>0</v>
      </c>
      <c r="E26" s="19">
        <v>0</v>
      </c>
      <c r="F26" s="367">
        <v>0</v>
      </c>
      <c r="G26" s="367">
        <f t="shared" si="0"/>
        <v>24750</v>
      </c>
      <c r="H26" s="382">
        <v>23196.595833333333</v>
      </c>
      <c r="I26" s="283">
        <v>0</v>
      </c>
      <c r="J26" s="283">
        <v>0</v>
      </c>
      <c r="K26" s="19">
        <v>0</v>
      </c>
      <c r="L26" s="411">
        <f t="shared" si="1"/>
        <v>23196.595833333333</v>
      </c>
      <c r="M26" s="19">
        <v>5567183</v>
      </c>
      <c r="N26" s="19">
        <v>0</v>
      </c>
      <c r="O26" s="19">
        <v>0</v>
      </c>
      <c r="P26" s="19">
        <v>0</v>
      </c>
      <c r="Q26" s="19">
        <f t="shared" si="2"/>
        <v>5567183</v>
      </c>
      <c r="S26" s="16">
        <f t="shared" si="3"/>
        <v>835.0774499999999</v>
      </c>
      <c r="T26" s="16">
        <v>611.9300000000001</v>
      </c>
      <c r="U26" s="581">
        <f t="shared" si="4"/>
        <v>0.7327823305491007</v>
      </c>
    </row>
    <row r="27" spans="1:21" ht="12.75">
      <c r="A27" s="8">
        <v>17</v>
      </c>
      <c r="B27" s="9" t="s">
        <v>902</v>
      </c>
      <c r="C27" s="19">
        <v>17016</v>
      </c>
      <c r="D27" s="19">
        <v>0</v>
      </c>
      <c r="E27" s="19">
        <v>0</v>
      </c>
      <c r="F27" s="367">
        <v>0</v>
      </c>
      <c r="G27" s="367">
        <f t="shared" si="0"/>
        <v>17016</v>
      </c>
      <c r="H27" s="382">
        <v>13590.025</v>
      </c>
      <c r="I27" s="283">
        <v>0</v>
      </c>
      <c r="J27" s="283">
        <v>0</v>
      </c>
      <c r="K27" s="19">
        <v>0</v>
      </c>
      <c r="L27" s="411">
        <f t="shared" si="1"/>
        <v>13590.025</v>
      </c>
      <c r="M27" s="19">
        <v>3261606</v>
      </c>
      <c r="N27" s="19">
        <v>0</v>
      </c>
      <c r="O27" s="19">
        <v>0</v>
      </c>
      <c r="P27" s="19">
        <v>0</v>
      </c>
      <c r="Q27" s="19">
        <f t="shared" si="2"/>
        <v>3261606</v>
      </c>
      <c r="S27" s="16">
        <f t="shared" si="3"/>
        <v>489.24089999999995</v>
      </c>
      <c r="T27" s="16">
        <v>794.3599999999999</v>
      </c>
      <c r="U27" s="581">
        <f t="shared" si="4"/>
        <v>1.6236582019205672</v>
      </c>
    </row>
    <row r="28" spans="1:21" ht="12.75">
      <c r="A28" s="8">
        <v>18</v>
      </c>
      <c r="B28" s="9" t="s">
        <v>903</v>
      </c>
      <c r="C28" s="19">
        <v>16862</v>
      </c>
      <c r="D28" s="19">
        <v>0</v>
      </c>
      <c r="E28" s="19">
        <v>0</v>
      </c>
      <c r="F28" s="367">
        <v>0</v>
      </c>
      <c r="G28" s="367">
        <f t="shared" si="0"/>
        <v>16862</v>
      </c>
      <c r="H28" s="382">
        <v>14067.05</v>
      </c>
      <c r="I28" s="283">
        <v>0</v>
      </c>
      <c r="J28" s="283">
        <v>0</v>
      </c>
      <c r="K28" s="19">
        <v>0</v>
      </c>
      <c r="L28" s="411">
        <f t="shared" si="1"/>
        <v>14067.05</v>
      </c>
      <c r="M28" s="19">
        <v>3376092</v>
      </c>
      <c r="N28" s="19">
        <v>0</v>
      </c>
      <c r="O28" s="19">
        <v>0</v>
      </c>
      <c r="P28" s="19">
        <v>0</v>
      </c>
      <c r="Q28" s="19">
        <f t="shared" si="2"/>
        <v>3376092</v>
      </c>
      <c r="S28" s="16">
        <f t="shared" si="3"/>
        <v>506.4138</v>
      </c>
      <c r="T28" s="16">
        <v>392.918</v>
      </c>
      <c r="U28" s="581">
        <f t="shared" si="4"/>
        <v>0.7758832796420635</v>
      </c>
    </row>
    <row r="29" spans="1:21" ht="12.75">
      <c r="A29" s="8">
        <v>19</v>
      </c>
      <c r="B29" s="9" t="s">
        <v>904</v>
      </c>
      <c r="C29" s="19">
        <v>39210</v>
      </c>
      <c r="D29" s="19">
        <v>0</v>
      </c>
      <c r="E29" s="19">
        <v>0</v>
      </c>
      <c r="F29" s="367">
        <v>0</v>
      </c>
      <c r="G29" s="367">
        <f t="shared" si="0"/>
        <v>39210</v>
      </c>
      <c r="H29" s="382">
        <v>34437.075</v>
      </c>
      <c r="I29" s="283">
        <v>0</v>
      </c>
      <c r="J29" s="283">
        <v>0</v>
      </c>
      <c r="K29" s="19">
        <v>0</v>
      </c>
      <c r="L29" s="411">
        <f t="shared" si="1"/>
        <v>34437.075</v>
      </c>
      <c r="M29" s="19">
        <v>8264898</v>
      </c>
      <c r="N29" s="19">
        <v>0</v>
      </c>
      <c r="O29" s="19">
        <v>0</v>
      </c>
      <c r="P29" s="19">
        <v>0</v>
      </c>
      <c r="Q29" s="19">
        <f t="shared" si="2"/>
        <v>8264898</v>
      </c>
      <c r="S29" s="16">
        <f t="shared" si="3"/>
        <v>1239.7347</v>
      </c>
      <c r="T29" s="16">
        <v>1065.65</v>
      </c>
      <c r="U29" s="581">
        <f t="shared" si="4"/>
        <v>0.8595790696186855</v>
      </c>
    </row>
    <row r="30" spans="1:21" ht="12.75">
      <c r="A30" s="8">
        <v>20</v>
      </c>
      <c r="B30" s="9" t="s">
        <v>905</v>
      </c>
      <c r="C30" s="19">
        <v>28990</v>
      </c>
      <c r="D30" s="19">
        <v>0</v>
      </c>
      <c r="E30" s="19">
        <v>0</v>
      </c>
      <c r="F30" s="367">
        <v>0</v>
      </c>
      <c r="G30" s="367">
        <f t="shared" si="0"/>
        <v>28990</v>
      </c>
      <c r="H30" s="382">
        <v>22398.183333333334</v>
      </c>
      <c r="I30" s="283">
        <v>0</v>
      </c>
      <c r="J30" s="283">
        <v>0</v>
      </c>
      <c r="K30" s="19">
        <v>0</v>
      </c>
      <c r="L30" s="411">
        <f t="shared" si="1"/>
        <v>22398.183333333334</v>
      </c>
      <c r="M30" s="19">
        <v>5375564</v>
      </c>
      <c r="N30" s="19">
        <v>0</v>
      </c>
      <c r="O30" s="19">
        <v>0</v>
      </c>
      <c r="P30" s="19">
        <v>0</v>
      </c>
      <c r="Q30" s="19">
        <f t="shared" si="2"/>
        <v>5375564</v>
      </c>
      <c r="S30" s="16">
        <f t="shared" si="3"/>
        <v>806.3345999999999</v>
      </c>
      <c r="T30" s="16">
        <v>746.96</v>
      </c>
      <c r="U30" s="581">
        <f t="shared" si="4"/>
        <v>0.9263648118287372</v>
      </c>
    </row>
    <row r="31" spans="1:21" ht="12.75">
      <c r="A31" s="10">
        <v>21</v>
      </c>
      <c r="B31" s="9" t="s">
        <v>906</v>
      </c>
      <c r="C31" s="19">
        <v>26535</v>
      </c>
      <c r="D31" s="19">
        <v>0</v>
      </c>
      <c r="E31" s="19">
        <v>0</v>
      </c>
      <c r="F31" s="367">
        <v>0</v>
      </c>
      <c r="G31" s="367">
        <f t="shared" si="0"/>
        <v>26535</v>
      </c>
      <c r="H31" s="382">
        <v>24587.858333333334</v>
      </c>
      <c r="I31" s="283">
        <v>0</v>
      </c>
      <c r="J31" s="283">
        <v>0</v>
      </c>
      <c r="K31" s="19">
        <v>0</v>
      </c>
      <c r="L31" s="411">
        <f t="shared" si="1"/>
        <v>24587.858333333334</v>
      </c>
      <c r="M31" s="19">
        <v>5901086</v>
      </c>
      <c r="N31" s="19">
        <v>0</v>
      </c>
      <c r="O31" s="19">
        <v>0</v>
      </c>
      <c r="P31" s="19">
        <v>0</v>
      </c>
      <c r="Q31" s="19">
        <f t="shared" si="2"/>
        <v>5901086</v>
      </c>
      <c r="S31" s="16">
        <f t="shared" si="3"/>
        <v>885.1628999999999</v>
      </c>
      <c r="T31" s="16">
        <v>707.758</v>
      </c>
      <c r="U31" s="581">
        <f t="shared" si="4"/>
        <v>0.7995793768582032</v>
      </c>
    </row>
    <row r="32" spans="1:21" ht="12.75">
      <c r="A32" s="3" t="s">
        <v>17</v>
      </c>
      <c r="B32" s="20"/>
      <c r="C32" s="19">
        <f aca="true" t="shared" si="5" ref="C32:H32">SUM(C11:C31)</f>
        <v>599413</v>
      </c>
      <c r="D32" s="19">
        <f t="shared" si="5"/>
        <v>0</v>
      </c>
      <c r="E32" s="19">
        <f t="shared" si="5"/>
        <v>2298</v>
      </c>
      <c r="F32" s="19">
        <f t="shared" si="5"/>
        <v>0</v>
      </c>
      <c r="G32" s="367">
        <f t="shared" si="5"/>
        <v>601711</v>
      </c>
      <c r="H32" s="382">
        <f t="shared" si="5"/>
        <v>526983.1520833335</v>
      </c>
      <c r="I32" s="283">
        <v>0</v>
      </c>
      <c r="J32" s="283">
        <v>0</v>
      </c>
      <c r="K32" s="19">
        <v>0</v>
      </c>
      <c r="L32" s="411">
        <f>SUM(L11:L31)</f>
        <v>528274.1520833335</v>
      </c>
      <c r="M32" s="19">
        <f>SUM(M11:M31)</f>
        <v>126475956.5</v>
      </c>
      <c r="N32" s="19">
        <v>0</v>
      </c>
      <c r="O32" s="19">
        <v>0</v>
      </c>
      <c r="P32" s="19">
        <v>0</v>
      </c>
      <c r="Q32" s="19">
        <f>SUM(Q11:Q31)</f>
        <v>126785860.5</v>
      </c>
      <c r="S32" s="16">
        <f>SUM(S11:S31)</f>
        <v>19017.879074999997</v>
      </c>
      <c r="T32" s="16">
        <f>SUM(T11:T31)</f>
        <v>14060.676000000001</v>
      </c>
      <c r="U32" s="581">
        <f t="shared" si="4"/>
        <v>0.7393398572232747</v>
      </c>
    </row>
    <row r="33" spans="1:17" ht="12.75">
      <c r="A33" s="75"/>
      <c r="B33" s="23"/>
      <c r="C33" s="23"/>
      <c r="D33" s="23"/>
      <c r="E33" s="23"/>
      <c r="F33" s="23"/>
      <c r="G33" s="23"/>
      <c r="H33" s="23"/>
      <c r="I33" s="23"/>
      <c r="J33" s="23"/>
      <c r="K33" s="23"/>
      <c r="L33" s="23"/>
      <c r="M33" s="23"/>
      <c r="N33" s="23"/>
      <c r="O33" s="23"/>
      <c r="P33" s="23"/>
      <c r="Q33" s="23"/>
    </row>
    <row r="34" spans="1:4" ht="12.75">
      <c r="A34" s="11" t="s">
        <v>8</v>
      </c>
      <c r="B34"/>
      <c r="C34"/>
      <c r="D34"/>
    </row>
    <row r="35" spans="1:4" ht="12.75">
      <c r="A35" t="s">
        <v>9</v>
      </c>
      <c r="B35"/>
      <c r="C35"/>
      <c r="D35"/>
    </row>
    <row r="36" spans="1:12" ht="12.75">
      <c r="A36" t="s">
        <v>10</v>
      </c>
      <c r="B36"/>
      <c r="C36"/>
      <c r="D36"/>
      <c r="I36" s="12"/>
      <c r="J36" s="12"/>
      <c r="K36" s="12"/>
      <c r="L36" s="12"/>
    </row>
    <row r="37" spans="1:12" ht="12.75">
      <c r="A37" s="16" t="s">
        <v>423</v>
      </c>
      <c r="J37" s="12"/>
      <c r="K37" s="12"/>
      <c r="L37" s="12"/>
    </row>
    <row r="38" spans="3:13" ht="12.75">
      <c r="C38" s="16" t="s">
        <v>425</v>
      </c>
      <c r="E38" s="13"/>
      <c r="F38" s="13"/>
      <c r="G38" s="13"/>
      <c r="H38" s="13"/>
      <c r="I38" s="13"/>
      <c r="J38" s="13"/>
      <c r="K38" s="13"/>
      <c r="L38" s="13"/>
      <c r="M38" s="13"/>
    </row>
    <row r="40" spans="1:17" ht="12.75">
      <c r="A40" s="15" t="s">
        <v>12</v>
      </c>
      <c r="B40" s="15"/>
      <c r="C40" s="15"/>
      <c r="D40" s="15"/>
      <c r="E40" s="15"/>
      <c r="F40" s="15"/>
      <c r="G40" s="15"/>
      <c r="I40" s="15"/>
      <c r="O40" s="703"/>
      <c r="P40" s="703"/>
      <c r="Q40" s="704"/>
    </row>
    <row r="41" spans="1:17" ht="12.75" customHeight="1">
      <c r="A41" s="15"/>
      <c r="B41" s="15"/>
      <c r="C41" s="15"/>
      <c r="D41" s="15"/>
      <c r="E41" s="15"/>
      <c r="F41" s="15"/>
      <c r="G41" s="15"/>
      <c r="I41" s="15"/>
      <c r="K41" s="641" t="s">
        <v>1040</v>
      </c>
      <c r="L41" s="641"/>
      <c r="M41" s="641"/>
      <c r="N41" s="641"/>
      <c r="O41" s="641"/>
      <c r="P41" s="641"/>
      <c r="Q41" s="641"/>
    </row>
    <row r="42" spans="1:17" ht="12.75" customHeight="1">
      <c r="A42" s="15"/>
      <c r="B42" s="15"/>
      <c r="C42" s="15"/>
      <c r="D42" s="15"/>
      <c r="E42" s="15"/>
      <c r="F42" s="15"/>
      <c r="G42" s="15"/>
      <c r="I42" s="15"/>
      <c r="K42" s="641"/>
      <c r="L42" s="641"/>
      <c r="M42" s="641"/>
      <c r="N42" s="641"/>
      <c r="O42" s="641"/>
      <c r="P42" s="641"/>
      <c r="Q42" s="641"/>
    </row>
    <row r="43" spans="1:17" ht="12.75" customHeight="1">
      <c r="A43" s="15"/>
      <c r="B43" s="15"/>
      <c r="C43" s="15"/>
      <c r="D43" s="15"/>
      <c r="E43" s="15"/>
      <c r="F43" s="15"/>
      <c r="G43" s="15"/>
      <c r="I43" s="15"/>
      <c r="K43" s="641"/>
      <c r="L43" s="641"/>
      <c r="M43" s="641"/>
      <c r="N43" s="641"/>
      <c r="O43" s="641"/>
      <c r="P43" s="641"/>
      <c r="Q43" s="641"/>
    </row>
    <row r="44" spans="1:17" ht="12.75" customHeight="1">
      <c r="A44" s="15"/>
      <c r="B44" s="15"/>
      <c r="C44" s="15"/>
      <c r="D44" s="15"/>
      <c r="E44" s="15"/>
      <c r="F44" s="15"/>
      <c r="K44" s="641"/>
      <c r="L44" s="641"/>
      <c r="M44" s="641"/>
      <c r="N44" s="641"/>
      <c r="O44" s="641"/>
      <c r="P44" s="641"/>
      <c r="Q44" s="641"/>
    </row>
    <row r="45" spans="1:12" ht="12.75">
      <c r="A45" s="706"/>
      <c r="B45" s="706"/>
      <c r="C45" s="706"/>
      <c r="D45" s="706"/>
      <c r="E45" s="706"/>
      <c r="F45" s="706"/>
      <c r="G45" s="706"/>
      <c r="H45" s="706"/>
      <c r="I45" s="706"/>
      <c r="J45" s="706"/>
      <c r="K45" s="706"/>
      <c r="L45" s="706"/>
    </row>
  </sheetData>
  <sheetProtection/>
  <mergeCells count="14">
    <mergeCell ref="K41:Q44"/>
    <mergeCell ref="A45:L45"/>
    <mergeCell ref="O1:Q1"/>
    <mergeCell ref="A2:L2"/>
    <mergeCell ref="A3:L3"/>
    <mergeCell ref="A5:L5"/>
    <mergeCell ref="M8:Q8"/>
    <mergeCell ref="A8:A9"/>
    <mergeCell ref="B8:B9"/>
    <mergeCell ref="A7:B7"/>
    <mergeCell ref="N7:R7"/>
    <mergeCell ref="C8:G8"/>
    <mergeCell ref="H8:L8"/>
    <mergeCell ref="O40:Q40"/>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93" r:id="rId1"/>
</worksheet>
</file>

<file path=xl/worksheets/sheet13.xml><?xml version="1.0" encoding="utf-8"?>
<worksheet xmlns="http://schemas.openxmlformats.org/spreadsheetml/2006/main" xmlns:r="http://schemas.openxmlformats.org/officeDocument/2006/relationships">
  <sheetPr>
    <pageSetUpPr fitToPage="1"/>
  </sheetPr>
  <dimension ref="A1:M39"/>
  <sheetViews>
    <sheetView view="pageBreakPreview" zoomScaleSheetLayoutView="100" zoomScalePageLayoutView="0" workbookViewId="0" topLeftCell="A19">
      <selection activeCell="D35" sqref="D35:J38"/>
    </sheetView>
  </sheetViews>
  <sheetFormatPr defaultColWidth="9.140625" defaultRowHeight="12.75"/>
  <cols>
    <col min="1" max="1" width="6.00390625" style="0" customWidth="1"/>
    <col min="2" max="2" width="15.57421875" style="0" customWidth="1"/>
    <col min="3" max="3" width="17.28125" style="0" customWidth="1"/>
    <col min="4" max="4" width="19.00390625" style="0" customWidth="1"/>
    <col min="5" max="5" width="19.7109375" style="0" customWidth="1"/>
    <col min="6" max="6" width="18.8515625" style="0" customWidth="1"/>
    <col min="7" max="7" width="15.28125" style="0" customWidth="1"/>
  </cols>
  <sheetData>
    <row r="1" spans="1:7" ht="18">
      <c r="A1" s="689" t="s">
        <v>0</v>
      </c>
      <c r="B1" s="689"/>
      <c r="C1" s="689"/>
      <c r="D1" s="689"/>
      <c r="E1" s="689"/>
      <c r="G1" s="216" t="s">
        <v>632</v>
      </c>
    </row>
    <row r="2" spans="1:6" ht="21">
      <c r="A2" s="690" t="s">
        <v>697</v>
      </c>
      <c r="B2" s="690"/>
      <c r="C2" s="690"/>
      <c r="D2" s="690"/>
      <c r="E2" s="690"/>
      <c r="F2" s="690"/>
    </row>
    <row r="3" spans="1:2" ht="15">
      <c r="A3" s="218"/>
      <c r="B3" s="218"/>
    </row>
    <row r="4" spans="1:6" ht="18" customHeight="1">
      <c r="A4" s="691" t="s">
        <v>633</v>
      </c>
      <c r="B4" s="691"/>
      <c r="C4" s="691"/>
      <c r="D4" s="691"/>
      <c r="E4" s="691"/>
      <c r="F4" s="691"/>
    </row>
    <row r="5" spans="1:2" ht="15">
      <c r="A5" s="219" t="s">
        <v>254</v>
      </c>
      <c r="B5" s="219"/>
    </row>
    <row r="6" spans="1:7" ht="15">
      <c r="A6" s="219"/>
      <c r="B6" s="219"/>
      <c r="F6" s="692" t="s">
        <v>776</v>
      </c>
      <c r="G6" s="692"/>
    </row>
    <row r="7" spans="1:7" ht="42" customHeight="1">
      <c r="A7" s="220" t="s">
        <v>2</v>
      </c>
      <c r="B7" s="220" t="s">
        <v>3</v>
      </c>
      <c r="C7" s="315" t="s">
        <v>634</v>
      </c>
      <c r="D7" s="315" t="s">
        <v>635</v>
      </c>
      <c r="E7" s="315" t="s">
        <v>636</v>
      </c>
      <c r="F7" s="315" t="s">
        <v>637</v>
      </c>
      <c r="G7" s="300" t="s">
        <v>638</v>
      </c>
    </row>
    <row r="8" spans="1:7" s="216" customFormat="1" ht="15">
      <c r="A8" s="222" t="s">
        <v>261</v>
      </c>
      <c r="B8" s="222" t="s">
        <v>262</v>
      </c>
      <c r="C8" s="222" t="s">
        <v>263</v>
      </c>
      <c r="D8" s="222" t="s">
        <v>264</v>
      </c>
      <c r="E8" s="222" t="s">
        <v>265</v>
      </c>
      <c r="F8" s="222" t="s">
        <v>266</v>
      </c>
      <c r="G8" s="222" t="s">
        <v>267</v>
      </c>
    </row>
    <row r="9" spans="1:7" s="216" customFormat="1" ht="15.75">
      <c r="A9" s="8">
        <v>1</v>
      </c>
      <c r="B9" s="9" t="s">
        <v>886</v>
      </c>
      <c r="C9" s="401">
        <v>51585</v>
      </c>
      <c r="D9" s="402">
        <v>51525</v>
      </c>
      <c r="E9" s="402">
        <v>60</v>
      </c>
      <c r="F9" s="402">
        <f>C9-D9-E9</f>
        <v>0</v>
      </c>
      <c r="G9" s="402">
        <v>0</v>
      </c>
    </row>
    <row r="10" spans="1:7" s="216" customFormat="1" ht="15.75">
      <c r="A10" s="8">
        <v>2</v>
      </c>
      <c r="B10" s="9" t="s">
        <v>887</v>
      </c>
      <c r="C10" s="401">
        <v>82623</v>
      </c>
      <c r="D10" s="402">
        <v>82623</v>
      </c>
      <c r="E10" s="402">
        <v>0</v>
      </c>
      <c r="F10" s="402">
        <f aca="true" t="shared" si="0" ref="F10:F29">C10-D10-E10</f>
        <v>0</v>
      </c>
      <c r="G10" s="402">
        <v>0</v>
      </c>
    </row>
    <row r="11" spans="1:7" s="216" customFormat="1" ht="15.75">
      <c r="A11" s="8">
        <v>3</v>
      </c>
      <c r="B11" s="9" t="s">
        <v>888</v>
      </c>
      <c r="C11" s="401">
        <v>72793</v>
      </c>
      <c r="D11" s="402">
        <v>72793</v>
      </c>
      <c r="E11" s="402">
        <v>0</v>
      </c>
      <c r="F11" s="402">
        <f t="shared" si="0"/>
        <v>0</v>
      </c>
      <c r="G11" s="402">
        <v>0</v>
      </c>
    </row>
    <row r="12" spans="1:7" s="216" customFormat="1" ht="15.75">
      <c r="A12" s="8">
        <v>4</v>
      </c>
      <c r="B12" s="9" t="s">
        <v>889</v>
      </c>
      <c r="C12" s="401">
        <v>72301</v>
      </c>
      <c r="D12" s="402">
        <v>72215</v>
      </c>
      <c r="E12" s="402">
        <v>86</v>
      </c>
      <c r="F12" s="402">
        <f t="shared" si="0"/>
        <v>0</v>
      </c>
      <c r="G12" s="402">
        <v>0</v>
      </c>
    </row>
    <row r="13" spans="1:7" s="216" customFormat="1" ht="15.75">
      <c r="A13" s="8">
        <v>5</v>
      </c>
      <c r="B13" s="9" t="s">
        <v>890</v>
      </c>
      <c r="C13" s="401">
        <v>86289</v>
      </c>
      <c r="D13" s="402">
        <v>79787</v>
      </c>
      <c r="E13" s="402">
        <v>6502</v>
      </c>
      <c r="F13" s="402">
        <f t="shared" si="0"/>
        <v>0</v>
      </c>
      <c r="G13" s="402">
        <v>0</v>
      </c>
    </row>
    <row r="14" spans="1:7" s="216" customFormat="1" ht="15.75">
      <c r="A14" s="8">
        <v>6</v>
      </c>
      <c r="B14" s="9" t="s">
        <v>891</v>
      </c>
      <c r="C14" s="401">
        <v>90917</v>
      </c>
      <c r="D14" s="402">
        <v>90736</v>
      </c>
      <c r="E14" s="402">
        <v>181</v>
      </c>
      <c r="F14" s="402">
        <f t="shared" si="0"/>
        <v>0</v>
      </c>
      <c r="G14" s="402">
        <v>0</v>
      </c>
    </row>
    <row r="15" spans="1:7" s="216" customFormat="1" ht="15.75">
      <c r="A15" s="8">
        <v>7</v>
      </c>
      <c r="B15" s="9" t="s">
        <v>892</v>
      </c>
      <c r="C15" s="401">
        <v>33061</v>
      </c>
      <c r="D15" s="402">
        <v>33054</v>
      </c>
      <c r="E15" s="402">
        <v>7</v>
      </c>
      <c r="F15" s="402">
        <f t="shared" si="0"/>
        <v>0</v>
      </c>
      <c r="G15" s="402">
        <v>0</v>
      </c>
    </row>
    <row r="16" spans="1:7" s="216" customFormat="1" ht="15.75">
      <c r="A16" s="8">
        <v>8</v>
      </c>
      <c r="B16" s="9" t="s">
        <v>893</v>
      </c>
      <c r="C16" s="401">
        <v>77012</v>
      </c>
      <c r="D16" s="402">
        <v>75906</v>
      </c>
      <c r="E16" s="402">
        <v>1106</v>
      </c>
      <c r="F16" s="402">
        <f t="shared" si="0"/>
        <v>0</v>
      </c>
      <c r="G16" s="402">
        <v>0</v>
      </c>
    </row>
    <row r="17" spans="1:7" s="216" customFormat="1" ht="15.75">
      <c r="A17" s="8">
        <v>9</v>
      </c>
      <c r="B17" s="9" t="s">
        <v>894</v>
      </c>
      <c r="C17" s="401">
        <v>72535</v>
      </c>
      <c r="D17" s="402">
        <v>72535</v>
      </c>
      <c r="E17" s="402">
        <v>0</v>
      </c>
      <c r="F17" s="402">
        <f t="shared" si="0"/>
        <v>0</v>
      </c>
      <c r="G17" s="402">
        <v>0</v>
      </c>
    </row>
    <row r="18" spans="1:7" s="216" customFormat="1" ht="15.75">
      <c r="A18" s="8">
        <v>10</v>
      </c>
      <c r="B18" s="9" t="s">
        <v>895</v>
      </c>
      <c r="C18" s="401">
        <v>88955</v>
      </c>
      <c r="D18" s="402">
        <v>88821</v>
      </c>
      <c r="E18" s="402">
        <v>134</v>
      </c>
      <c r="F18" s="402">
        <f t="shared" si="0"/>
        <v>0</v>
      </c>
      <c r="G18" s="402">
        <v>0</v>
      </c>
    </row>
    <row r="19" spans="1:7" s="216" customFormat="1" ht="15.75">
      <c r="A19" s="8">
        <v>11</v>
      </c>
      <c r="B19" s="9" t="s">
        <v>896</v>
      </c>
      <c r="C19" s="401">
        <v>56737</v>
      </c>
      <c r="D19" s="402">
        <v>56737</v>
      </c>
      <c r="E19" s="402">
        <v>0</v>
      </c>
      <c r="F19" s="402">
        <f t="shared" si="0"/>
        <v>0</v>
      </c>
      <c r="G19" s="402">
        <v>0</v>
      </c>
    </row>
    <row r="20" spans="1:7" s="216" customFormat="1" ht="15.75">
      <c r="A20" s="8">
        <v>12</v>
      </c>
      <c r="B20" s="9" t="s">
        <v>897</v>
      </c>
      <c r="C20" s="401">
        <v>45400</v>
      </c>
      <c r="D20" s="402">
        <v>45400</v>
      </c>
      <c r="E20" s="402">
        <v>0</v>
      </c>
      <c r="F20" s="402">
        <f t="shared" si="0"/>
        <v>0</v>
      </c>
      <c r="G20" s="402">
        <v>0</v>
      </c>
    </row>
    <row r="21" spans="1:7" s="216" customFormat="1" ht="15.75">
      <c r="A21" s="8">
        <v>13</v>
      </c>
      <c r="B21" s="9" t="s">
        <v>898</v>
      </c>
      <c r="C21" s="401">
        <v>153415</v>
      </c>
      <c r="D21" s="401">
        <v>153415</v>
      </c>
      <c r="E21" s="402">
        <v>0</v>
      </c>
      <c r="F21" s="402">
        <f t="shared" si="0"/>
        <v>0</v>
      </c>
      <c r="G21" s="402">
        <v>0</v>
      </c>
    </row>
    <row r="22" spans="1:7" s="216" customFormat="1" ht="15.75">
      <c r="A22" s="8">
        <v>14</v>
      </c>
      <c r="B22" s="9" t="s">
        <v>899</v>
      </c>
      <c r="C22" s="401">
        <v>83042</v>
      </c>
      <c r="D22" s="402">
        <v>82530</v>
      </c>
      <c r="E22" s="402">
        <v>512</v>
      </c>
      <c r="F22" s="402">
        <f t="shared" si="0"/>
        <v>0</v>
      </c>
      <c r="G22" s="402">
        <v>0</v>
      </c>
    </row>
    <row r="23" spans="1:7" s="216" customFormat="1" ht="15.75">
      <c r="A23" s="8">
        <v>15</v>
      </c>
      <c r="B23" s="9" t="s">
        <v>900</v>
      </c>
      <c r="C23" s="401">
        <v>44025</v>
      </c>
      <c r="D23" s="402">
        <v>43605</v>
      </c>
      <c r="E23" s="402">
        <v>420</v>
      </c>
      <c r="F23" s="402">
        <f t="shared" si="0"/>
        <v>0</v>
      </c>
      <c r="G23" s="402">
        <v>0</v>
      </c>
    </row>
    <row r="24" spans="1:7" s="216" customFormat="1" ht="15.75">
      <c r="A24" s="8">
        <v>16</v>
      </c>
      <c r="B24" s="9" t="s">
        <v>901</v>
      </c>
      <c r="C24" s="401">
        <v>65356</v>
      </c>
      <c r="D24" s="461">
        <v>64282</v>
      </c>
      <c r="E24" s="461">
        <v>261</v>
      </c>
      <c r="F24" s="402">
        <f t="shared" si="0"/>
        <v>813</v>
      </c>
      <c r="G24" s="402">
        <v>0</v>
      </c>
    </row>
    <row r="25" spans="1:7" s="216" customFormat="1" ht="15.75">
      <c r="A25" s="8">
        <v>17</v>
      </c>
      <c r="B25" s="9" t="s">
        <v>902</v>
      </c>
      <c r="C25" s="401">
        <v>39788</v>
      </c>
      <c r="D25" s="402">
        <v>39400</v>
      </c>
      <c r="E25" s="402">
        <v>388</v>
      </c>
      <c r="F25" s="402">
        <f t="shared" si="0"/>
        <v>0</v>
      </c>
      <c r="G25" s="402">
        <v>0</v>
      </c>
    </row>
    <row r="26" spans="1:7" s="216" customFormat="1" ht="15.75">
      <c r="A26" s="8">
        <v>18</v>
      </c>
      <c r="B26" s="9" t="s">
        <v>903</v>
      </c>
      <c r="C26" s="401">
        <v>39028</v>
      </c>
      <c r="D26" s="402">
        <v>39028</v>
      </c>
      <c r="E26" s="402">
        <v>0</v>
      </c>
      <c r="F26" s="402">
        <f t="shared" si="0"/>
        <v>0</v>
      </c>
      <c r="G26" s="402">
        <v>0</v>
      </c>
    </row>
    <row r="27" spans="1:7" s="216" customFormat="1" ht="15.75">
      <c r="A27" s="8">
        <v>19</v>
      </c>
      <c r="B27" s="9" t="s">
        <v>904</v>
      </c>
      <c r="C27" s="401">
        <v>99036</v>
      </c>
      <c r="D27" s="402">
        <v>98004</v>
      </c>
      <c r="E27" s="402">
        <v>104</v>
      </c>
      <c r="F27" s="402">
        <f t="shared" si="0"/>
        <v>928</v>
      </c>
      <c r="G27" s="402">
        <v>0</v>
      </c>
    </row>
    <row r="28" spans="1:7" s="216" customFormat="1" ht="15.75">
      <c r="A28" s="8">
        <v>20</v>
      </c>
      <c r="B28" s="9" t="s">
        <v>905</v>
      </c>
      <c r="C28" s="401">
        <v>70689</v>
      </c>
      <c r="D28" s="402">
        <v>70069</v>
      </c>
      <c r="E28" s="402">
        <v>430</v>
      </c>
      <c r="F28" s="402">
        <f t="shared" si="0"/>
        <v>190</v>
      </c>
      <c r="G28" s="402">
        <v>0</v>
      </c>
    </row>
    <row r="29" spans="1:7" s="216" customFormat="1" ht="15.75">
      <c r="A29" s="10">
        <v>21</v>
      </c>
      <c r="B29" s="9" t="s">
        <v>906</v>
      </c>
      <c r="C29" s="401">
        <v>66582</v>
      </c>
      <c r="D29" s="402">
        <v>66543</v>
      </c>
      <c r="E29" s="402">
        <v>39</v>
      </c>
      <c r="F29" s="402">
        <f t="shared" si="0"/>
        <v>0</v>
      </c>
      <c r="G29" s="402">
        <v>0</v>
      </c>
    </row>
    <row r="30" spans="1:7" ht="12.75">
      <c r="A30" s="3" t="s">
        <v>17</v>
      </c>
      <c r="B30" s="9"/>
      <c r="C30" s="342">
        <f>SUM(C9:C29)</f>
        <v>1491169</v>
      </c>
      <c r="D30" s="342">
        <f>SUM(D9:D29)</f>
        <v>1479008</v>
      </c>
      <c r="E30" s="342">
        <f>SUM(E9:E29)</f>
        <v>10230</v>
      </c>
      <c r="F30" s="342">
        <f>SUM(F9:F29)</f>
        <v>1931</v>
      </c>
      <c r="G30" s="342">
        <f>SUM(G9:G29)</f>
        <v>0</v>
      </c>
    </row>
    <row r="35" spans="1:10" ht="15" customHeight="1">
      <c r="A35" s="316"/>
      <c r="B35" s="316"/>
      <c r="C35" s="316"/>
      <c r="D35" s="641" t="s">
        <v>1040</v>
      </c>
      <c r="E35" s="641"/>
      <c r="F35" s="641"/>
      <c r="G35" s="641"/>
      <c r="H35" s="641"/>
      <c r="I35" s="641"/>
      <c r="J35" s="641"/>
    </row>
    <row r="36" spans="1:10" ht="15" customHeight="1">
      <c r="A36" s="316"/>
      <c r="B36" s="316"/>
      <c r="C36" s="316"/>
      <c r="D36" s="641"/>
      <c r="E36" s="641"/>
      <c r="F36" s="641"/>
      <c r="G36" s="641"/>
      <c r="H36" s="641"/>
      <c r="I36" s="641"/>
      <c r="J36" s="641"/>
    </row>
    <row r="37" spans="1:10" ht="15" customHeight="1">
      <c r="A37" s="316"/>
      <c r="B37" s="316"/>
      <c r="C37" s="316"/>
      <c r="D37" s="641"/>
      <c r="E37" s="641"/>
      <c r="F37" s="641"/>
      <c r="G37" s="641"/>
      <c r="H37" s="641"/>
      <c r="I37" s="641"/>
      <c r="J37" s="641"/>
    </row>
    <row r="38" spans="1:10" ht="12.75" customHeight="1">
      <c r="A38" s="316" t="s">
        <v>12</v>
      </c>
      <c r="C38" s="316"/>
      <c r="D38" s="641"/>
      <c r="E38" s="641"/>
      <c r="F38" s="641"/>
      <c r="G38" s="641"/>
      <c r="H38" s="641"/>
      <c r="I38" s="641"/>
      <c r="J38" s="641"/>
    </row>
    <row r="39" spans="1:13" ht="12.75">
      <c r="A39" s="316"/>
      <c r="B39" s="316"/>
      <c r="C39" s="316"/>
      <c r="D39" s="316"/>
      <c r="E39" s="316"/>
      <c r="F39" s="316"/>
      <c r="G39" s="316"/>
      <c r="H39" s="316"/>
      <c r="I39" s="316"/>
      <c r="J39" s="316"/>
      <c r="K39" s="316"/>
      <c r="L39" s="316"/>
      <c r="M39" s="316"/>
    </row>
  </sheetData>
  <sheetProtection/>
  <mergeCells count="5">
    <mergeCell ref="A1:E1"/>
    <mergeCell ref="A2:F2"/>
    <mergeCell ref="A4:F4"/>
    <mergeCell ref="F6:G6"/>
    <mergeCell ref="D35:J38"/>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98" r:id="rId1"/>
</worksheet>
</file>

<file path=xl/worksheets/sheet14.xml><?xml version="1.0" encoding="utf-8"?>
<worksheet xmlns="http://schemas.openxmlformats.org/spreadsheetml/2006/main" xmlns:r="http://schemas.openxmlformats.org/officeDocument/2006/relationships">
  <sheetPr>
    <pageSetUpPr fitToPage="1"/>
  </sheetPr>
  <dimension ref="A1:Q47"/>
  <sheetViews>
    <sheetView zoomScaleSheetLayoutView="90" zoomScalePageLayoutView="0" workbookViewId="0" topLeftCell="A16">
      <selection activeCell="F31" sqref="F31"/>
    </sheetView>
  </sheetViews>
  <sheetFormatPr defaultColWidth="9.140625" defaultRowHeight="12.75"/>
  <cols>
    <col min="1" max="1" width="7.421875" style="16" customWidth="1"/>
    <col min="2" max="2" width="17.140625" style="16" customWidth="1"/>
    <col min="3" max="3" width="11.00390625" style="16" customWidth="1"/>
    <col min="4" max="4" width="10.00390625" style="16" customWidth="1"/>
    <col min="5" max="5" width="13.140625" style="16" customWidth="1"/>
    <col min="6" max="6" width="15.140625" style="16" customWidth="1"/>
    <col min="7" max="7" width="13.28125" style="16" customWidth="1"/>
    <col min="8" max="8" width="14.7109375" style="16" customWidth="1"/>
    <col min="9" max="9" width="16.7109375" style="16" customWidth="1"/>
    <col min="10" max="10" width="19.28125" style="16" customWidth="1"/>
    <col min="11" max="16384" width="9.140625" style="16" customWidth="1"/>
  </cols>
  <sheetData>
    <row r="1" spans="5:10" ht="12.75">
      <c r="E1" s="618"/>
      <c r="F1" s="618"/>
      <c r="G1" s="618"/>
      <c r="H1" s="618"/>
      <c r="I1" s="618"/>
      <c r="J1" s="149" t="s">
        <v>61</v>
      </c>
    </row>
    <row r="2" spans="1:10" ht="15">
      <c r="A2" s="699" t="s">
        <v>0</v>
      </c>
      <c r="B2" s="699"/>
      <c r="C2" s="699"/>
      <c r="D2" s="699"/>
      <c r="E2" s="699"/>
      <c r="F2" s="699"/>
      <c r="G2" s="699"/>
      <c r="H2" s="699"/>
      <c r="I2" s="699"/>
      <c r="J2" s="699"/>
    </row>
    <row r="3" spans="1:10" ht="20.25">
      <c r="A3" s="615" t="s">
        <v>697</v>
      </c>
      <c r="B3" s="615"/>
      <c r="C3" s="615"/>
      <c r="D3" s="615"/>
      <c r="E3" s="615"/>
      <c r="F3" s="615"/>
      <c r="G3" s="615"/>
      <c r="H3" s="615"/>
      <c r="I3" s="615"/>
      <c r="J3" s="615"/>
    </row>
    <row r="4" ht="14.25" customHeight="1"/>
    <row r="5" spans="1:10" ht="31.5" customHeight="1">
      <c r="A5" s="705" t="s">
        <v>743</v>
      </c>
      <c r="B5" s="705"/>
      <c r="C5" s="705"/>
      <c r="D5" s="705"/>
      <c r="E5" s="705"/>
      <c r="F5" s="705"/>
      <c r="G5" s="705"/>
      <c r="H5" s="705"/>
      <c r="I5" s="705"/>
      <c r="J5" s="705"/>
    </row>
    <row r="6" spans="1:10" ht="13.5" customHeight="1">
      <c r="A6" s="1"/>
      <c r="B6" s="1"/>
      <c r="C6" s="1"/>
      <c r="D6" s="1"/>
      <c r="E6" s="1"/>
      <c r="F6" s="1"/>
      <c r="G6" s="1"/>
      <c r="H6" s="1"/>
      <c r="I6" s="1"/>
      <c r="J6" s="1"/>
    </row>
    <row r="7" ht="0.75" customHeight="1"/>
    <row r="8" spans="1:11" ht="12.75">
      <c r="A8" s="617" t="s">
        <v>160</v>
      </c>
      <c r="B8" s="617"/>
      <c r="C8" s="33"/>
      <c r="H8" s="692" t="s">
        <v>774</v>
      </c>
      <c r="I8" s="692"/>
      <c r="J8" s="692"/>
      <c r="K8" s="107"/>
    </row>
    <row r="9" spans="1:17" ht="12.75">
      <c r="A9" s="604" t="s">
        <v>2</v>
      </c>
      <c r="B9" s="604" t="s">
        <v>3</v>
      </c>
      <c r="C9" s="584" t="s">
        <v>744</v>
      </c>
      <c r="D9" s="585"/>
      <c r="E9" s="585"/>
      <c r="F9" s="586"/>
      <c r="G9" s="584" t="s">
        <v>102</v>
      </c>
      <c r="H9" s="585"/>
      <c r="I9" s="585"/>
      <c r="J9" s="586"/>
      <c r="P9" s="20"/>
      <c r="Q9" s="23"/>
    </row>
    <row r="10" spans="1:10" ht="64.5" customHeight="1">
      <c r="A10" s="604"/>
      <c r="B10" s="604"/>
      <c r="C10" s="5" t="s">
        <v>183</v>
      </c>
      <c r="D10" s="5" t="s">
        <v>15</v>
      </c>
      <c r="E10" s="7" t="s">
        <v>775</v>
      </c>
      <c r="F10" s="7" t="s">
        <v>200</v>
      </c>
      <c r="G10" s="5" t="s">
        <v>183</v>
      </c>
      <c r="H10" s="27" t="s">
        <v>16</v>
      </c>
      <c r="I10" s="112" t="s">
        <v>861</v>
      </c>
      <c r="J10" s="5" t="s">
        <v>862</v>
      </c>
    </row>
    <row r="11" spans="1:10" ht="12.75">
      <c r="A11" s="5">
        <v>1</v>
      </c>
      <c r="B11" s="5">
        <v>2</v>
      </c>
      <c r="C11" s="5">
        <v>3</v>
      </c>
      <c r="D11" s="5">
        <v>4</v>
      </c>
      <c r="E11" s="5">
        <v>5</v>
      </c>
      <c r="F11" s="7">
        <v>6</v>
      </c>
      <c r="G11" s="5">
        <v>7</v>
      </c>
      <c r="H11" s="108">
        <v>8</v>
      </c>
      <c r="I11" s="5">
        <v>9</v>
      </c>
      <c r="J11" s="5">
        <v>10</v>
      </c>
    </row>
    <row r="12" spans="1:10" ht="12.75">
      <c r="A12" s="19">
        <v>1</v>
      </c>
      <c r="B12" s="359" t="s">
        <v>886</v>
      </c>
      <c r="C12" s="19">
        <v>503</v>
      </c>
      <c r="D12" s="19">
        <v>31823</v>
      </c>
      <c r="E12" s="19">
        <v>232</v>
      </c>
      <c r="F12" s="403">
        <f>D12*E12</f>
        <v>7382936</v>
      </c>
      <c r="G12" s="19">
        <v>483</v>
      </c>
      <c r="H12" s="404">
        <v>6927816</v>
      </c>
      <c r="I12" s="368">
        <v>240</v>
      </c>
      <c r="J12" s="404">
        <f>H12/I12</f>
        <v>28865.9</v>
      </c>
    </row>
    <row r="13" spans="1:10" ht="12.75">
      <c r="A13" s="19">
        <v>2</v>
      </c>
      <c r="B13" s="359" t="s">
        <v>887</v>
      </c>
      <c r="C13" s="19">
        <v>656</v>
      </c>
      <c r="D13" s="19">
        <v>50092</v>
      </c>
      <c r="E13" s="19">
        <v>232</v>
      </c>
      <c r="F13" s="403">
        <f aca="true" t="shared" si="0" ref="F13:F32">D13*E13</f>
        <v>11621344</v>
      </c>
      <c r="G13" s="19">
        <v>656</v>
      </c>
      <c r="H13" s="404">
        <v>9187991</v>
      </c>
      <c r="I13" s="368">
        <v>240</v>
      </c>
      <c r="J13" s="404">
        <f aca="true" t="shared" si="1" ref="J13:J32">H13/I13</f>
        <v>38283.29583333333</v>
      </c>
    </row>
    <row r="14" spans="1:10" ht="12.75">
      <c r="A14" s="19">
        <v>3</v>
      </c>
      <c r="B14" s="359" t="s">
        <v>888</v>
      </c>
      <c r="C14" s="19">
        <v>238</v>
      </c>
      <c r="D14" s="19">
        <v>42442</v>
      </c>
      <c r="E14" s="19">
        <v>232</v>
      </c>
      <c r="F14" s="403">
        <f t="shared" si="0"/>
        <v>9846544</v>
      </c>
      <c r="G14" s="19">
        <v>239</v>
      </c>
      <c r="H14" s="404">
        <v>8892329</v>
      </c>
      <c r="I14" s="368">
        <v>240</v>
      </c>
      <c r="J14" s="404">
        <f t="shared" si="1"/>
        <v>37051.370833333334</v>
      </c>
    </row>
    <row r="15" spans="1:10" ht="12.75">
      <c r="A15" s="19">
        <v>4</v>
      </c>
      <c r="B15" s="359" t="s">
        <v>889</v>
      </c>
      <c r="C15" s="19">
        <v>387</v>
      </c>
      <c r="D15" s="19">
        <v>46314</v>
      </c>
      <c r="E15" s="19">
        <v>232</v>
      </c>
      <c r="F15" s="403">
        <f t="shared" si="0"/>
        <v>10744848</v>
      </c>
      <c r="G15" s="19">
        <v>387</v>
      </c>
      <c r="H15" s="404">
        <v>9586760</v>
      </c>
      <c r="I15" s="368">
        <v>240</v>
      </c>
      <c r="J15" s="404">
        <f t="shared" si="1"/>
        <v>39944.833333333336</v>
      </c>
    </row>
    <row r="16" spans="1:10" ht="12.75">
      <c r="A16" s="19">
        <v>5</v>
      </c>
      <c r="B16" s="359" t="s">
        <v>890</v>
      </c>
      <c r="C16" s="19">
        <v>366</v>
      </c>
      <c r="D16" s="19">
        <v>49250</v>
      </c>
      <c r="E16" s="19">
        <v>232</v>
      </c>
      <c r="F16" s="403">
        <f t="shared" si="0"/>
        <v>11426000</v>
      </c>
      <c r="G16" s="19">
        <v>363</v>
      </c>
      <c r="H16" s="404">
        <v>11165833</v>
      </c>
      <c r="I16" s="368">
        <v>240</v>
      </c>
      <c r="J16" s="404">
        <f t="shared" si="1"/>
        <v>46524.30416666667</v>
      </c>
    </row>
    <row r="17" spans="1:10" ht="12.75">
      <c r="A17" s="19">
        <v>6</v>
      </c>
      <c r="B17" s="359" t="s">
        <v>891</v>
      </c>
      <c r="C17" s="19">
        <v>509</v>
      </c>
      <c r="D17" s="19">
        <v>59450</v>
      </c>
      <c r="E17" s="19">
        <v>232</v>
      </c>
      <c r="F17" s="403">
        <f t="shared" si="0"/>
        <v>13792400</v>
      </c>
      <c r="G17" s="19">
        <v>502</v>
      </c>
      <c r="H17" s="404">
        <v>10914998.2</v>
      </c>
      <c r="I17" s="368">
        <v>240</v>
      </c>
      <c r="J17" s="404">
        <f t="shared" si="1"/>
        <v>45479.159166666665</v>
      </c>
    </row>
    <row r="18" spans="1:10" ht="12.75">
      <c r="A18" s="19">
        <v>7</v>
      </c>
      <c r="B18" s="359" t="s">
        <v>892</v>
      </c>
      <c r="C18" s="19">
        <v>301</v>
      </c>
      <c r="D18" s="19">
        <v>19638</v>
      </c>
      <c r="E18" s="19">
        <v>232</v>
      </c>
      <c r="F18" s="403">
        <f t="shared" si="0"/>
        <v>4556016</v>
      </c>
      <c r="G18" s="19">
        <v>297</v>
      </c>
      <c r="H18" s="404">
        <v>3617014</v>
      </c>
      <c r="I18" s="368">
        <v>240</v>
      </c>
      <c r="J18" s="404">
        <f t="shared" si="1"/>
        <v>15070.891666666666</v>
      </c>
    </row>
    <row r="19" spans="1:10" ht="12.75">
      <c r="A19" s="19">
        <v>8</v>
      </c>
      <c r="B19" s="359" t="s">
        <v>893</v>
      </c>
      <c r="C19" s="19">
        <v>432</v>
      </c>
      <c r="D19" s="19">
        <v>48357</v>
      </c>
      <c r="E19" s="19">
        <v>232</v>
      </c>
      <c r="F19" s="403">
        <f t="shared" si="0"/>
        <v>11218824</v>
      </c>
      <c r="G19" s="19">
        <v>431</v>
      </c>
      <c r="H19" s="404">
        <v>9711634</v>
      </c>
      <c r="I19" s="368">
        <v>240</v>
      </c>
      <c r="J19" s="404">
        <f t="shared" si="1"/>
        <v>40465.14166666667</v>
      </c>
    </row>
    <row r="20" spans="1:10" ht="12.75">
      <c r="A20" s="19">
        <v>9</v>
      </c>
      <c r="B20" s="359" t="s">
        <v>894</v>
      </c>
      <c r="C20" s="19">
        <v>373</v>
      </c>
      <c r="D20" s="19">
        <v>43659</v>
      </c>
      <c r="E20" s="19">
        <v>232</v>
      </c>
      <c r="F20" s="403">
        <f t="shared" si="0"/>
        <v>10128888</v>
      </c>
      <c r="G20" s="19">
        <v>371</v>
      </c>
      <c r="H20" s="404">
        <v>7084546</v>
      </c>
      <c r="I20" s="368">
        <v>240</v>
      </c>
      <c r="J20" s="404">
        <f t="shared" si="1"/>
        <v>29518.941666666666</v>
      </c>
    </row>
    <row r="21" spans="1:10" ht="12.75">
      <c r="A21" s="19">
        <v>10</v>
      </c>
      <c r="B21" s="359" t="s">
        <v>895</v>
      </c>
      <c r="C21" s="19">
        <v>489</v>
      </c>
      <c r="D21" s="19">
        <v>51510</v>
      </c>
      <c r="E21" s="19">
        <v>232</v>
      </c>
      <c r="F21" s="403">
        <f t="shared" si="0"/>
        <v>11950320</v>
      </c>
      <c r="G21" s="19">
        <v>488</v>
      </c>
      <c r="H21" s="404">
        <v>11110080</v>
      </c>
      <c r="I21" s="368">
        <v>240</v>
      </c>
      <c r="J21" s="404">
        <f t="shared" si="1"/>
        <v>46292</v>
      </c>
    </row>
    <row r="22" spans="1:10" ht="12.75">
      <c r="A22" s="19">
        <v>11</v>
      </c>
      <c r="B22" s="359" t="s">
        <v>896</v>
      </c>
      <c r="C22" s="19">
        <v>492</v>
      </c>
      <c r="D22" s="19">
        <v>34269</v>
      </c>
      <c r="E22" s="19">
        <v>232</v>
      </c>
      <c r="F22" s="403">
        <f t="shared" si="0"/>
        <v>7950408</v>
      </c>
      <c r="G22" s="19">
        <v>489</v>
      </c>
      <c r="H22" s="404">
        <v>6201375</v>
      </c>
      <c r="I22" s="368">
        <v>240</v>
      </c>
      <c r="J22" s="404">
        <f t="shared" si="1"/>
        <v>25839.0625</v>
      </c>
    </row>
    <row r="23" spans="1:10" ht="12.75">
      <c r="A23" s="19">
        <v>12</v>
      </c>
      <c r="B23" s="359" t="s">
        <v>897</v>
      </c>
      <c r="C23" s="19">
        <v>476</v>
      </c>
      <c r="D23" s="19">
        <v>24444</v>
      </c>
      <c r="E23" s="19">
        <v>232</v>
      </c>
      <c r="F23" s="403">
        <f t="shared" si="0"/>
        <v>5671008</v>
      </c>
      <c r="G23" s="19">
        <v>469</v>
      </c>
      <c r="H23" s="404">
        <v>6363720</v>
      </c>
      <c r="I23" s="368">
        <v>240</v>
      </c>
      <c r="J23" s="404">
        <f t="shared" si="1"/>
        <v>26515.5</v>
      </c>
    </row>
    <row r="24" spans="1:10" ht="12.75">
      <c r="A24" s="19">
        <v>13</v>
      </c>
      <c r="B24" s="359" t="s">
        <v>898</v>
      </c>
      <c r="C24" s="19">
        <v>482</v>
      </c>
      <c r="D24" s="19">
        <v>89277</v>
      </c>
      <c r="E24" s="19">
        <v>232</v>
      </c>
      <c r="F24" s="403">
        <f t="shared" si="0"/>
        <v>20712264</v>
      </c>
      <c r="G24" s="19">
        <v>479</v>
      </c>
      <c r="H24" s="404">
        <v>21312315</v>
      </c>
      <c r="I24" s="368">
        <v>240</v>
      </c>
      <c r="J24" s="404">
        <f t="shared" si="1"/>
        <v>88801.3125</v>
      </c>
    </row>
    <row r="25" spans="1:10" ht="12.75">
      <c r="A25" s="19">
        <v>14</v>
      </c>
      <c r="B25" s="359" t="s">
        <v>899</v>
      </c>
      <c r="C25" s="19">
        <v>360</v>
      </c>
      <c r="D25" s="19">
        <v>53296</v>
      </c>
      <c r="E25" s="19">
        <v>232</v>
      </c>
      <c r="F25" s="403">
        <f t="shared" si="0"/>
        <v>12364672</v>
      </c>
      <c r="G25" s="19">
        <v>361</v>
      </c>
      <c r="H25" s="404">
        <v>12390378</v>
      </c>
      <c r="I25" s="368">
        <v>240</v>
      </c>
      <c r="J25" s="404">
        <f t="shared" si="1"/>
        <v>51626.575</v>
      </c>
    </row>
    <row r="26" spans="1:10" ht="12.75">
      <c r="A26" s="19">
        <v>15</v>
      </c>
      <c r="B26" s="359" t="s">
        <v>900</v>
      </c>
      <c r="C26" s="19">
        <v>133</v>
      </c>
      <c r="D26" s="19">
        <v>25268</v>
      </c>
      <c r="E26" s="19">
        <v>232</v>
      </c>
      <c r="F26" s="403">
        <f t="shared" si="0"/>
        <v>5862176</v>
      </c>
      <c r="G26" s="19">
        <v>275</v>
      </c>
      <c r="H26" s="404">
        <v>6003688</v>
      </c>
      <c r="I26" s="368">
        <v>240</v>
      </c>
      <c r="J26" s="404">
        <f t="shared" si="1"/>
        <v>25015.366666666665</v>
      </c>
    </row>
    <row r="27" spans="1:10" ht="12.75">
      <c r="A27" s="19">
        <v>16</v>
      </c>
      <c r="B27" s="359" t="s">
        <v>901</v>
      </c>
      <c r="C27" s="19">
        <v>249</v>
      </c>
      <c r="D27" s="19">
        <v>39867</v>
      </c>
      <c r="E27" s="19">
        <v>232</v>
      </c>
      <c r="F27" s="403">
        <f t="shared" si="0"/>
        <v>9249144</v>
      </c>
      <c r="G27" s="19">
        <v>244</v>
      </c>
      <c r="H27" s="404">
        <v>9028981</v>
      </c>
      <c r="I27" s="368">
        <v>240</v>
      </c>
      <c r="J27" s="404">
        <f t="shared" si="1"/>
        <v>37620.754166666666</v>
      </c>
    </row>
    <row r="28" spans="1:10" ht="12.75">
      <c r="A28" s="19">
        <v>17</v>
      </c>
      <c r="B28" s="359" t="s">
        <v>902</v>
      </c>
      <c r="C28" s="19">
        <v>220</v>
      </c>
      <c r="D28" s="19">
        <v>22601</v>
      </c>
      <c r="E28" s="19">
        <v>232</v>
      </c>
      <c r="F28" s="403">
        <f t="shared" si="0"/>
        <v>5243432</v>
      </c>
      <c r="G28" s="19">
        <v>404</v>
      </c>
      <c r="H28" s="404">
        <v>4405614</v>
      </c>
      <c r="I28" s="368">
        <v>240</v>
      </c>
      <c r="J28" s="404">
        <f t="shared" si="1"/>
        <v>18356.725</v>
      </c>
    </row>
    <row r="29" spans="1:10" ht="12.75">
      <c r="A29" s="19">
        <v>18</v>
      </c>
      <c r="B29" s="359" t="s">
        <v>903</v>
      </c>
      <c r="C29" s="19">
        <v>231</v>
      </c>
      <c r="D29" s="19">
        <v>23229</v>
      </c>
      <c r="E29" s="19">
        <v>232</v>
      </c>
      <c r="F29" s="403">
        <f t="shared" si="0"/>
        <v>5389128</v>
      </c>
      <c r="G29" s="19">
        <v>212</v>
      </c>
      <c r="H29" s="404">
        <v>4606933</v>
      </c>
      <c r="I29" s="368">
        <v>240</v>
      </c>
      <c r="J29" s="404">
        <f t="shared" si="1"/>
        <v>19195.554166666665</v>
      </c>
    </row>
    <row r="30" spans="1:10" ht="12.75">
      <c r="A30" s="21">
        <v>19</v>
      </c>
      <c r="B30" s="359" t="s">
        <v>904</v>
      </c>
      <c r="C30" s="19">
        <v>529</v>
      </c>
      <c r="D30" s="19">
        <v>93000</v>
      </c>
      <c r="E30" s="19">
        <v>232</v>
      </c>
      <c r="F30" s="403">
        <f t="shared" si="0"/>
        <v>21576000</v>
      </c>
      <c r="G30" s="19">
        <v>524</v>
      </c>
      <c r="H30" s="404">
        <v>12775606</v>
      </c>
      <c r="I30" s="368">
        <v>240</v>
      </c>
      <c r="J30" s="404">
        <f t="shared" si="1"/>
        <v>53231.691666666666</v>
      </c>
    </row>
    <row r="31" spans="1:10" ht="12.75">
      <c r="A31" s="21">
        <v>20</v>
      </c>
      <c r="B31" s="359" t="s">
        <v>905</v>
      </c>
      <c r="C31" s="19">
        <v>438</v>
      </c>
      <c r="D31" s="19">
        <v>38935</v>
      </c>
      <c r="E31" s="19">
        <v>232</v>
      </c>
      <c r="F31" s="403">
        <f t="shared" si="0"/>
        <v>9032920</v>
      </c>
      <c r="G31" s="19">
        <v>426</v>
      </c>
      <c r="H31" s="404">
        <v>8976990</v>
      </c>
      <c r="I31" s="368">
        <v>240</v>
      </c>
      <c r="J31" s="404">
        <f t="shared" si="1"/>
        <v>37404.125</v>
      </c>
    </row>
    <row r="32" spans="1:10" ht="12.75">
      <c r="A32" s="21">
        <v>21</v>
      </c>
      <c r="B32" s="359" t="s">
        <v>906</v>
      </c>
      <c r="C32" s="19">
        <v>254</v>
      </c>
      <c r="D32" s="19">
        <v>38091</v>
      </c>
      <c r="E32" s="19">
        <v>232</v>
      </c>
      <c r="F32" s="403">
        <f t="shared" si="0"/>
        <v>8837112</v>
      </c>
      <c r="G32" s="19">
        <v>602</v>
      </c>
      <c r="H32" s="404">
        <v>8776472</v>
      </c>
      <c r="I32" s="368">
        <v>240</v>
      </c>
      <c r="J32" s="404">
        <f t="shared" si="1"/>
        <v>36568.63333333333</v>
      </c>
    </row>
    <row r="33" spans="1:10" ht="12.75">
      <c r="A33" s="3" t="s">
        <v>17</v>
      </c>
      <c r="B33" s="31"/>
      <c r="C33" s="3">
        <f>SUM(C12:C32)</f>
        <v>8118</v>
      </c>
      <c r="D33" s="3">
        <f>SUM(D12:D32)</f>
        <v>924812</v>
      </c>
      <c r="E33" s="3">
        <v>232</v>
      </c>
      <c r="F33" s="367">
        <f>D33*E33</f>
        <v>214556384</v>
      </c>
      <c r="G33" s="19">
        <f>SUM(G12:G32)</f>
        <v>8702</v>
      </c>
      <c r="H33" s="404">
        <f>SUM(H12:H32)</f>
        <v>189041073.2</v>
      </c>
      <c r="I33" s="368">
        <v>240</v>
      </c>
      <c r="J33" s="404">
        <f>SUM(J12:J32)</f>
        <v>787671.1383333333</v>
      </c>
    </row>
    <row r="34" spans="1:10" ht="12.75">
      <c r="A34" s="12"/>
      <c r="B34" s="32"/>
      <c r="C34" s="32"/>
      <c r="D34" s="23"/>
      <c r="E34" s="23"/>
      <c r="F34" s="23"/>
      <c r="G34" s="23"/>
      <c r="H34" s="23"/>
      <c r="I34" s="23"/>
      <c r="J34" s="23"/>
    </row>
    <row r="35" spans="1:10" ht="12.75">
      <c r="A35" s="707" t="s">
        <v>863</v>
      </c>
      <c r="B35" s="707"/>
      <c r="C35" s="707"/>
      <c r="D35" s="707"/>
      <c r="E35" s="707"/>
      <c r="F35" s="707"/>
      <c r="G35" s="707"/>
      <c r="H35" s="707"/>
      <c r="I35" s="23"/>
      <c r="J35" s="23"/>
    </row>
    <row r="36" spans="1:10" ht="12.75">
      <c r="A36" s="172" t="s">
        <v>1049</v>
      </c>
      <c r="B36" s="172"/>
      <c r="C36" s="172"/>
      <c r="D36" s="172"/>
      <c r="E36" s="172"/>
      <c r="F36" s="172"/>
      <c r="G36" s="172"/>
      <c r="H36" s="172"/>
      <c r="I36" s="172"/>
      <c r="J36" s="23"/>
    </row>
    <row r="37" spans="1:10" ht="15.75" customHeight="1">
      <c r="A37" s="15" t="s">
        <v>12</v>
      </c>
      <c r="B37" s="15"/>
      <c r="C37" s="15"/>
      <c r="D37" s="15"/>
      <c r="E37" s="15"/>
      <c r="F37" s="15"/>
      <c r="G37" s="15"/>
      <c r="I37" s="708"/>
      <c r="J37" s="708"/>
    </row>
    <row r="38" spans="1:10" ht="15.75" customHeight="1">
      <c r="A38" s="15"/>
      <c r="B38" s="15"/>
      <c r="C38" s="15"/>
      <c r="D38" s="15"/>
      <c r="E38" s="15"/>
      <c r="F38" s="15"/>
      <c r="G38" s="15"/>
      <c r="I38" s="135"/>
      <c r="J38" s="135"/>
    </row>
    <row r="39" spans="1:12" ht="12.75" customHeight="1">
      <c r="A39" s="89"/>
      <c r="B39" s="89"/>
      <c r="C39" s="89"/>
      <c r="D39" s="89"/>
      <c r="E39" s="89"/>
      <c r="F39" s="539"/>
      <c r="G39" s="539"/>
      <c r="H39" s="641" t="s">
        <v>1040</v>
      </c>
      <c r="I39" s="641"/>
      <c r="J39" s="641"/>
      <c r="K39" s="539"/>
      <c r="L39" s="539"/>
    </row>
    <row r="40" spans="1:12" ht="12.75" customHeight="1">
      <c r="A40" s="89"/>
      <c r="B40" s="89"/>
      <c r="C40" s="89"/>
      <c r="D40" s="89"/>
      <c r="E40" s="89"/>
      <c r="F40" s="539"/>
      <c r="G40" s="539"/>
      <c r="H40" s="641"/>
      <c r="I40" s="641"/>
      <c r="J40" s="641"/>
      <c r="K40" s="539"/>
      <c r="L40" s="539"/>
    </row>
    <row r="41" spans="1:12" ht="29.25" customHeight="1">
      <c r="A41" s="15"/>
      <c r="B41" s="15"/>
      <c r="C41" s="15"/>
      <c r="E41" s="15"/>
      <c r="F41" s="539"/>
      <c r="G41" s="539"/>
      <c r="H41" s="641"/>
      <c r="I41" s="641"/>
      <c r="J41" s="641"/>
      <c r="K41" s="539"/>
      <c r="L41" s="539"/>
    </row>
    <row r="42" spans="6:12" ht="12.75" customHeight="1">
      <c r="F42" s="539"/>
      <c r="G42" s="539"/>
      <c r="H42" s="539"/>
      <c r="I42" s="539"/>
      <c r="J42" s="539"/>
      <c r="K42" s="539"/>
      <c r="L42" s="539"/>
    </row>
    <row r="45" spans="1:10" ht="12.75">
      <c r="A45" s="709"/>
      <c r="B45" s="709"/>
      <c r="C45" s="709"/>
      <c r="D45" s="709"/>
      <c r="E45" s="709"/>
      <c r="F45" s="709"/>
      <c r="G45" s="709"/>
      <c r="H45" s="709"/>
      <c r="I45" s="709"/>
      <c r="J45" s="709"/>
    </row>
    <row r="47" spans="1:10" ht="12.75">
      <c r="A47" s="709"/>
      <c r="B47" s="709"/>
      <c r="C47" s="709"/>
      <c r="D47" s="709"/>
      <c r="E47" s="709"/>
      <c r="F47" s="709"/>
      <c r="G47" s="709"/>
      <c r="H47" s="709"/>
      <c r="I47" s="709"/>
      <c r="J47" s="709"/>
    </row>
  </sheetData>
  <sheetProtection/>
  <mergeCells count="15">
    <mergeCell ref="H39:J41"/>
    <mergeCell ref="A35:H35"/>
    <mergeCell ref="I37:J37"/>
    <mergeCell ref="A47:J47"/>
    <mergeCell ref="A45:J45"/>
    <mergeCell ref="E1:I1"/>
    <mergeCell ref="A2:J2"/>
    <mergeCell ref="A3:J3"/>
    <mergeCell ref="G9:J9"/>
    <mergeCell ref="C9:F9"/>
    <mergeCell ref="H8:J8"/>
    <mergeCell ref="A5:J5"/>
    <mergeCell ref="A9:A10"/>
    <mergeCell ref="B9:B10"/>
    <mergeCell ref="A8:B8"/>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97" r:id="rId1"/>
</worksheet>
</file>

<file path=xl/worksheets/sheet15.xml><?xml version="1.0" encoding="utf-8"?>
<worksheet xmlns="http://schemas.openxmlformats.org/spreadsheetml/2006/main" xmlns:r="http://schemas.openxmlformats.org/officeDocument/2006/relationships">
  <sheetPr>
    <pageSetUpPr fitToPage="1"/>
  </sheetPr>
  <dimension ref="A1:O47"/>
  <sheetViews>
    <sheetView view="pageBreakPreview" zoomScale="90" zoomScaleSheetLayoutView="90" zoomScalePageLayoutView="0" workbookViewId="0" topLeftCell="A8">
      <selection activeCell="J36" sqref="J36"/>
    </sheetView>
  </sheetViews>
  <sheetFormatPr defaultColWidth="9.140625" defaultRowHeight="12.75"/>
  <cols>
    <col min="1" max="1" width="7.421875" style="16" customWidth="1"/>
    <col min="2" max="2" width="17.140625" style="16" customWidth="1"/>
    <col min="3" max="3" width="11.00390625" style="16" customWidth="1"/>
    <col min="4" max="4" width="10.00390625" style="16" customWidth="1"/>
    <col min="5" max="5" width="14.140625" style="16" customWidth="1"/>
    <col min="6" max="6" width="14.28125" style="16" customWidth="1"/>
    <col min="7" max="7" width="13.28125" style="16" customWidth="1"/>
    <col min="8" max="8" width="14.7109375" style="16" customWidth="1"/>
    <col min="9" max="9" width="16.7109375" style="16" customWidth="1"/>
    <col min="10" max="10" width="19.28125" style="16" customWidth="1"/>
    <col min="11" max="16384" width="9.140625" style="16" customWidth="1"/>
  </cols>
  <sheetData>
    <row r="1" spans="5:10" ht="12.75">
      <c r="E1" s="618"/>
      <c r="F1" s="618"/>
      <c r="G1" s="618"/>
      <c r="H1" s="618"/>
      <c r="I1" s="618"/>
      <c r="J1" s="149" t="s">
        <v>354</v>
      </c>
    </row>
    <row r="2" spans="1:10" ht="15">
      <c r="A2" s="699" t="s">
        <v>0</v>
      </c>
      <c r="B2" s="699"/>
      <c r="C2" s="699"/>
      <c r="D2" s="699"/>
      <c r="E2" s="699"/>
      <c r="F2" s="699"/>
      <c r="G2" s="699"/>
      <c r="H2" s="699"/>
      <c r="I2" s="699"/>
      <c r="J2" s="699"/>
    </row>
    <row r="3" spans="1:10" ht="20.25">
      <c r="A3" s="615" t="s">
        <v>697</v>
      </c>
      <c r="B3" s="615"/>
      <c r="C3" s="615"/>
      <c r="D3" s="615"/>
      <c r="E3" s="615"/>
      <c r="F3" s="615"/>
      <c r="G3" s="615"/>
      <c r="H3" s="615"/>
      <c r="I3" s="615"/>
      <c r="J3" s="615"/>
    </row>
    <row r="4" ht="14.25" customHeight="1"/>
    <row r="5" spans="1:10" ht="15.75">
      <c r="A5" s="705" t="s">
        <v>745</v>
      </c>
      <c r="B5" s="705"/>
      <c r="C5" s="705"/>
      <c r="D5" s="705"/>
      <c r="E5" s="705"/>
      <c r="F5" s="705"/>
      <c r="G5" s="705"/>
      <c r="H5" s="705"/>
      <c r="I5" s="705"/>
      <c r="J5" s="705"/>
    </row>
    <row r="6" spans="1:10" ht="13.5" customHeight="1">
      <c r="A6" s="1"/>
      <c r="B6" s="1"/>
      <c r="C6" s="1"/>
      <c r="D6" s="1"/>
      <c r="E6" s="1"/>
      <c r="F6" s="1"/>
      <c r="G6" s="1"/>
      <c r="H6" s="1"/>
      <c r="I6" s="1"/>
      <c r="J6" s="1"/>
    </row>
    <row r="7" ht="0.75" customHeight="1"/>
    <row r="8" spans="1:10" ht="12.75">
      <c r="A8" s="617" t="s">
        <v>160</v>
      </c>
      <c r="B8" s="617"/>
      <c r="C8" s="33"/>
      <c r="H8" s="692" t="s">
        <v>774</v>
      </c>
      <c r="I8" s="692"/>
      <c r="J8" s="692"/>
    </row>
    <row r="9" spans="1:15" ht="12.75">
      <c r="A9" s="604" t="s">
        <v>2</v>
      </c>
      <c r="B9" s="604" t="s">
        <v>3</v>
      </c>
      <c r="C9" s="584" t="s">
        <v>744</v>
      </c>
      <c r="D9" s="585"/>
      <c r="E9" s="585"/>
      <c r="F9" s="586"/>
      <c r="G9" s="584" t="s">
        <v>102</v>
      </c>
      <c r="H9" s="585"/>
      <c r="I9" s="585"/>
      <c r="J9" s="586"/>
      <c r="N9" s="20"/>
      <c r="O9" s="23"/>
    </row>
    <row r="10" spans="1:10" ht="63.75">
      <c r="A10" s="604"/>
      <c r="B10" s="604"/>
      <c r="C10" s="5" t="s">
        <v>183</v>
      </c>
      <c r="D10" s="5" t="s">
        <v>15</v>
      </c>
      <c r="E10" s="263" t="s">
        <v>775</v>
      </c>
      <c r="F10" s="7" t="s">
        <v>200</v>
      </c>
      <c r="G10" s="5" t="s">
        <v>183</v>
      </c>
      <c r="H10" s="27" t="s">
        <v>16</v>
      </c>
      <c r="I10" s="112" t="s">
        <v>861</v>
      </c>
      <c r="J10" s="5" t="s">
        <v>862</v>
      </c>
    </row>
    <row r="11" spans="1:10" ht="12.75">
      <c r="A11" s="5">
        <v>1</v>
      </c>
      <c r="B11" s="5">
        <v>2</v>
      </c>
      <c r="C11" s="5">
        <v>3</v>
      </c>
      <c r="D11" s="5">
        <v>4</v>
      </c>
      <c r="E11" s="5">
        <v>5</v>
      </c>
      <c r="F11" s="7">
        <v>6</v>
      </c>
      <c r="G11" s="5">
        <v>7</v>
      </c>
      <c r="H11" s="108">
        <v>8</v>
      </c>
      <c r="I11" s="5">
        <v>9</v>
      </c>
      <c r="J11" s="5">
        <v>10</v>
      </c>
    </row>
    <row r="12" spans="1:14" ht="12.75">
      <c r="A12" s="19">
        <v>1</v>
      </c>
      <c r="B12" s="359" t="s">
        <v>886</v>
      </c>
      <c r="C12" s="19">
        <v>317</v>
      </c>
      <c r="D12" s="19">
        <v>27068</v>
      </c>
      <c r="E12" s="19">
        <v>232</v>
      </c>
      <c r="F12" s="403">
        <f>D12*E12</f>
        <v>6279776</v>
      </c>
      <c r="G12" s="19">
        <v>292</v>
      </c>
      <c r="H12" s="368">
        <v>5048187</v>
      </c>
      <c r="I12" s="368">
        <v>240</v>
      </c>
      <c r="J12" s="404">
        <f>H12/I12</f>
        <v>21034.1125</v>
      </c>
      <c r="K12" s="16">
        <v>27068</v>
      </c>
      <c r="L12" s="406">
        <f>K12*232*150/1000000</f>
        <v>941.9664</v>
      </c>
      <c r="M12" s="406">
        <f>L12*70/100</f>
        <v>659.37648</v>
      </c>
      <c r="N12" s="16">
        <f>L12*30/100</f>
        <v>282.58992</v>
      </c>
    </row>
    <row r="13" spans="1:14" ht="12.75">
      <c r="A13" s="19">
        <v>2</v>
      </c>
      <c r="B13" s="359" t="s">
        <v>887</v>
      </c>
      <c r="C13" s="19">
        <v>466</v>
      </c>
      <c r="D13" s="19">
        <v>36491</v>
      </c>
      <c r="E13" s="19">
        <v>232</v>
      </c>
      <c r="F13" s="403">
        <f aca="true" t="shared" si="0" ref="F13:F32">D13*E13</f>
        <v>8465912</v>
      </c>
      <c r="G13" s="19">
        <v>466</v>
      </c>
      <c r="H13" s="368">
        <v>6727576</v>
      </c>
      <c r="I13" s="368">
        <v>240</v>
      </c>
      <c r="J13" s="404">
        <f aca="true" t="shared" si="1" ref="J13:J32">H13/I13</f>
        <v>28031.566666666666</v>
      </c>
      <c r="K13" s="16">
        <v>36491</v>
      </c>
      <c r="L13" s="406">
        <f aca="true" t="shared" si="2" ref="L13:L32">K13*232*150/1000000</f>
        <v>1269.8868</v>
      </c>
      <c r="M13" s="406">
        <f aca="true" t="shared" si="3" ref="M13:M32">L13*70/100</f>
        <v>888.92076</v>
      </c>
      <c r="N13" s="16">
        <f aca="true" t="shared" si="4" ref="N13:N32">L13*30/100</f>
        <v>380.96604</v>
      </c>
    </row>
    <row r="14" spans="1:14" ht="12.75">
      <c r="A14" s="19">
        <v>3</v>
      </c>
      <c r="B14" s="359" t="s">
        <v>888</v>
      </c>
      <c r="C14" s="19">
        <v>498</v>
      </c>
      <c r="D14" s="19">
        <v>27611</v>
      </c>
      <c r="E14" s="19">
        <v>232</v>
      </c>
      <c r="F14" s="403">
        <f t="shared" si="0"/>
        <v>6405752</v>
      </c>
      <c r="G14" s="19">
        <v>140</v>
      </c>
      <c r="H14" s="368">
        <v>5739760</v>
      </c>
      <c r="I14" s="368">
        <v>240</v>
      </c>
      <c r="J14" s="404">
        <f t="shared" si="1"/>
        <v>23915.666666666668</v>
      </c>
      <c r="K14" s="16">
        <v>27611</v>
      </c>
      <c r="L14" s="406">
        <f t="shared" si="2"/>
        <v>960.8628</v>
      </c>
      <c r="M14" s="406">
        <f t="shared" si="3"/>
        <v>672.6039599999999</v>
      </c>
      <c r="N14" s="16">
        <f t="shared" si="4"/>
        <v>288.25883999999996</v>
      </c>
    </row>
    <row r="15" spans="1:14" ht="12.75">
      <c r="A15" s="19">
        <v>4</v>
      </c>
      <c r="B15" s="359" t="s">
        <v>889</v>
      </c>
      <c r="C15" s="19">
        <v>230</v>
      </c>
      <c r="D15" s="19">
        <v>28754</v>
      </c>
      <c r="E15" s="19">
        <v>232</v>
      </c>
      <c r="F15" s="403">
        <f t="shared" si="0"/>
        <v>6670928</v>
      </c>
      <c r="G15" s="19">
        <v>231</v>
      </c>
      <c r="H15" s="368">
        <v>6005458</v>
      </c>
      <c r="I15" s="368">
        <v>240</v>
      </c>
      <c r="J15" s="404">
        <f t="shared" si="1"/>
        <v>25022.741666666665</v>
      </c>
      <c r="K15" s="16">
        <v>28754</v>
      </c>
      <c r="L15" s="406">
        <f t="shared" si="2"/>
        <v>1000.6392</v>
      </c>
      <c r="M15" s="406">
        <f t="shared" si="3"/>
        <v>700.4474399999999</v>
      </c>
      <c r="N15" s="16">
        <f t="shared" si="4"/>
        <v>300.19176</v>
      </c>
    </row>
    <row r="16" spans="1:14" ht="12.75">
      <c r="A16" s="19">
        <v>5</v>
      </c>
      <c r="B16" s="359" t="s">
        <v>890</v>
      </c>
      <c r="C16" s="19">
        <v>212</v>
      </c>
      <c r="D16" s="19">
        <v>32079</v>
      </c>
      <c r="E16" s="19">
        <v>232</v>
      </c>
      <c r="F16" s="403">
        <f t="shared" si="0"/>
        <v>7442328</v>
      </c>
      <c r="G16" s="19">
        <v>209</v>
      </c>
      <c r="H16" s="368">
        <v>7005671</v>
      </c>
      <c r="I16" s="368">
        <v>240</v>
      </c>
      <c r="J16" s="404">
        <f t="shared" si="1"/>
        <v>29190.295833333334</v>
      </c>
      <c r="K16" s="16">
        <v>32079</v>
      </c>
      <c r="L16" s="406">
        <f t="shared" si="2"/>
        <v>1116.3492</v>
      </c>
      <c r="M16" s="406">
        <f t="shared" si="3"/>
        <v>781.44444</v>
      </c>
      <c r="N16" s="16">
        <f t="shared" si="4"/>
        <v>334.90476</v>
      </c>
    </row>
    <row r="17" spans="1:14" ht="12.75">
      <c r="A17" s="19">
        <v>6</v>
      </c>
      <c r="B17" s="359" t="s">
        <v>891</v>
      </c>
      <c r="C17" s="19">
        <v>361</v>
      </c>
      <c r="D17" s="19">
        <v>42471</v>
      </c>
      <c r="E17" s="19">
        <v>232</v>
      </c>
      <c r="F17" s="403">
        <f t="shared" si="0"/>
        <v>9853272</v>
      </c>
      <c r="G17" s="19">
        <v>366</v>
      </c>
      <c r="H17" s="404">
        <v>7713572.5</v>
      </c>
      <c r="I17" s="368">
        <v>240</v>
      </c>
      <c r="J17" s="404">
        <f t="shared" si="1"/>
        <v>32139.885416666668</v>
      </c>
      <c r="K17" s="16">
        <v>42471</v>
      </c>
      <c r="L17" s="406">
        <f t="shared" si="2"/>
        <v>1477.9908</v>
      </c>
      <c r="M17" s="406">
        <f t="shared" si="3"/>
        <v>1034.59356</v>
      </c>
      <c r="N17" s="16">
        <f t="shared" si="4"/>
        <v>443.39724</v>
      </c>
    </row>
    <row r="18" spans="1:14" ht="12.75">
      <c r="A18" s="19">
        <v>7</v>
      </c>
      <c r="B18" s="359" t="s">
        <v>892</v>
      </c>
      <c r="C18" s="19">
        <v>232</v>
      </c>
      <c r="D18" s="19">
        <v>15192</v>
      </c>
      <c r="E18" s="19">
        <v>232</v>
      </c>
      <c r="F18" s="403">
        <f t="shared" si="0"/>
        <v>3524544</v>
      </c>
      <c r="G18" s="19">
        <v>230</v>
      </c>
      <c r="H18" s="368">
        <v>2797985</v>
      </c>
      <c r="I18" s="368">
        <v>240</v>
      </c>
      <c r="J18" s="404">
        <f t="shared" si="1"/>
        <v>11658.270833333334</v>
      </c>
      <c r="K18" s="16">
        <v>15192</v>
      </c>
      <c r="L18" s="406">
        <f t="shared" si="2"/>
        <v>528.6816</v>
      </c>
      <c r="M18" s="406">
        <f t="shared" si="3"/>
        <v>370.07712</v>
      </c>
      <c r="N18" s="16">
        <f t="shared" si="4"/>
        <v>158.60448</v>
      </c>
    </row>
    <row r="19" spans="1:14" ht="12.75">
      <c r="A19" s="19">
        <v>8</v>
      </c>
      <c r="B19" s="359" t="s">
        <v>893</v>
      </c>
      <c r="C19" s="19">
        <v>316</v>
      </c>
      <c r="D19" s="19">
        <v>37447</v>
      </c>
      <c r="E19" s="19">
        <v>232</v>
      </c>
      <c r="F19" s="403">
        <f t="shared" si="0"/>
        <v>8687704</v>
      </c>
      <c r="G19" s="19">
        <v>314</v>
      </c>
      <c r="H19" s="368">
        <v>6697481</v>
      </c>
      <c r="I19" s="368">
        <v>240</v>
      </c>
      <c r="J19" s="404">
        <f t="shared" si="1"/>
        <v>27906.170833333334</v>
      </c>
      <c r="K19" s="16">
        <v>37447</v>
      </c>
      <c r="L19" s="406">
        <f t="shared" si="2"/>
        <v>1303.1556</v>
      </c>
      <c r="M19" s="406">
        <f t="shared" si="3"/>
        <v>912.20892</v>
      </c>
      <c r="N19" s="16">
        <f t="shared" si="4"/>
        <v>390.9466800000001</v>
      </c>
    </row>
    <row r="20" spans="1:14" ht="12.75">
      <c r="A20" s="19">
        <v>9</v>
      </c>
      <c r="B20" s="359" t="s">
        <v>894</v>
      </c>
      <c r="C20" s="19">
        <v>222</v>
      </c>
      <c r="D20" s="19">
        <v>29050</v>
      </c>
      <c r="E20" s="19">
        <v>232</v>
      </c>
      <c r="F20" s="403">
        <f t="shared" si="0"/>
        <v>6739600</v>
      </c>
      <c r="G20" s="19">
        <v>223</v>
      </c>
      <c r="H20" s="368">
        <v>8991763</v>
      </c>
      <c r="I20" s="368">
        <v>240</v>
      </c>
      <c r="J20" s="404">
        <f t="shared" si="1"/>
        <v>37465.67916666667</v>
      </c>
      <c r="K20" s="16">
        <v>29050</v>
      </c>
      <c r="L20" s="406">
        <f t="shared" si="2"/>
        <v>1010.94</v>
      </c>
      <c r="M20" s="406">
        <f t="shared" si="3"/>
        <v>707.658</v>
      </c>
      <c r="N20" s="16">
        <f t="shared" si="4"/>
        <v>303.282</v>
      </c>
    </row>
    <row r="21" spans="1:14" ht="12.75">
      <c r="A21" s="19">
        <v>10</v>
      </c>
      <c r="B21" s="359" t="s">
        <v>895</v>
      </c>
      <c r="C21" s="19">
        <v>290</v>
      </c>
      <c r="D21" s="19">
        <v>37748</v>
      </c>
      <c r="E21" s="19">
        <v>232</v>
      </c>
      <c r="F21" s="403">
        <f t="shared" si="0"/>
        <v>8757536</v>
      </c>
      <c r="G21" s="19">
        <v>291</v>
      </c>
      <c r="H21" s="368">
        <v>7619265</v>
      </c>
      <c r="I21" s="368">
        <v>240</v>
      </c>
      <c r="J21" s="404">
        <f t="shared" si="1"/>
        <v>31746.9375</v>
      </c>
      <c r="K21" s="16">
        <v>37748</v>
      </c>
      <c r="L21" s="406">
        <f t="shared" si="2"/>
        <v>1313.6304</v>
      </c>
      <c r="M21" s="406">
        <f t="shared" si="3"/>
        <v>919.5412799999999</v>
      </c>
      <c r="N21" s="16">
        <f t="shared" si="4"/>
        <v>394.08912</v>
      </c>
    </row>
    <row r="22" spans="1:14" ht="12.75">
      <c r="A22" s="19">
        <v>11</v>
      </c>
      <c r="B22" s="359" t="s">
        <v>896</v>
      </c>
      <c r="C22" s="19">
        <v>307</v>
      </c>
      <c r="D22" s="19">
        <v>25595</v>
      </c>
      <c r="E22" s="19">
        <v>232</v>
      </c>
      <c r="F22" s="403">
        <f t="shared" si="0"/>
        <v>5938040</v>
      </c>
      <c r="G22" s="19">
        <v>299</v>
      </c>
      <c r="H22" s="368">
        <v>4867924</v>
      </c>
      <c r="I22" s="368">
        <v>240</v>
      </c>
      <c r="J22" s="404">
        <f t="shared" si="1"/>
        <v>20283.016666666666</v>
      </c>
      <c r="K22" s="16">
        <v>25595</v>
      </c>
      <c r="L22" s="406">
        <f t="shared" si="2"/>
        <v>890.706</v>
      </c>
      <c r="M22" s="406">
        <f t="shared" si="3"/>
        <v>623.4942</v>
      </c>
      <c r="N22" s="16">
        <f t="shared" si="4"/>
        <v>267.2118</v>
      </c>
    </row>
    <row r="23" spans="1:14" ht="12.75">
      <c r="A23" s="19">
        <v>12</v>
      </c>
      <c r="B23" s="359" t="s">
        <v>897</v>
      </c>
      <c r="C23" s="19">
        <v>280</v>
      </c>
      <c r="D23" s="19">
        <v>16796</v>
      </c>
      <c r="E23" s="19">
        <v>232</v>
      </c>
      <c r="F23" s="403">
        <f t="shared" si="0"/>
        <v>3896672</v>
      </c>
      <c r="G23" s="19">
        <v>277</v>
      </c>
      <c r="H23" s="368">
        <v>4109857</v>
      </c>
      <c r="I23" s="368">
        <v>240</v>
      </c>
      <c r="J23" s="404">
        <f t="shared" si="1"/>
        <v>17124.404166666667</v>
      </c>
      <c r="K23" s="16">
        <v>16796</v>
      </c>
      <c r="L23" s="406">
        <f t="shared" si="2"/>
        <v>584.5008</v>
      </c>
      <c r="M23" s="406">
        <f t="shared" si="3"/>
        <v>409.15056000000004</v>
      </c>
      <c r="N23" s="16">
        <f t="shared" si="4"/>
        <v>175.35024</v>
      </c>
    </row>
    <row r="24" spans="1:14" ht="12.75">
      <c r="A24" s="19">
        <v>13</v>
      </c>
      <c r="B24" s="359" t="s">
        <v>898</v>
      </c>
      <c r="C24" s="19">
        <v>424</v>
      </c>
      <c r="D24" s="19">
        <v>49640</v>
      </c>
      <c r="E24" s="19">
        <v>232</v>
      </c>
      <c r="F24" s="403">
        <f t="shared" si="0"/>
        <v>11516480</v>
      </c>
      <c r="G24" s="19">
        <v>356</v>
      </c>
      <c r="H24" s="368">
        <v>11234410</v>
      </c>
      <c r="I24" s="368">
        <v>240</v>
      </c>
      <c r="J24" s="404">
        <f t="shared" si="1"/>
        <v>46810.041666666664</v>
      </c>
      <c r="K24" s="16">
        <v>49640</v>
      </c>
      <c r="L24" s="406">
        <f t="shared" si="2"/>
        <v>1727.472</v>
      </c>
      <c r="M24" s="406">
        <f t="shared" si="3"/>
        <v>1209.2304</v>
      </c>
      <c r="N24" s="16">
        <f t="shared" si="4"/>
        <v>518.2416</v>
      </c>
    </row>
    <row r="25" spans="1:14" ht="12.75">
      <c r="A25" s="19">
        <v>14</v>
      </c>
      <c r="B25" s="359" t="s">
        <v>899</v>
      </c>
      <c r="C25" s="19">
        <v>249</v>
      </c>
      <c r="D25" s="19">
        <v>31252</v>
      </c>
      <c r="E25" s="19">
        <v>232</v>
      </c>
      <c r="F25" s="403">
        <f t="shared" si="0"/>
        <v>7250464</v>
      </c>
      <c r="G25" s="19">
        <v>250</v>
      </c>
      <c r="H25" s="368">
        <v>6559759</v>
      </c>
      <c r="I25" s="368">
        <v>240</v>
      </c>
      <c r="J25" s="404">
        <f t="shared" si="1"/>
        <v>27332.329166666666</v>
      </c>
      <c r="K25" s="16">
        <v>31252</v>
      </c>
      <c r="L25" s="406">
        <f t="shared" si="2"/>
        <v>1087.5696</v>
      </c>
      <c r="M25" s="406">
        <f t="shared" si="3"/>
        <v>761.29872</v>
      </c>
      <c r="N25" s="16">
        <f t="shared" si="4"/>
        <v>326.27088</v>
      </c>
    </row>
    <row r="26" spans="1:14" ht="12.75">
      <c r="A26" s="19">
        <v>15</v>
      </c>
      <c r="B26" s="359" t="s">
        <v>900</v>
      </c>
      <c r="C26" s="19">
        <v>287</v>
      </c>
      <c r="D26" s="19">
        <v>17959</v>
      </c>
      <c r="E26" s="19">
        <v>232</v>
      </c>
      <c r="F26" s="403">
        <f t="shared" si="0"/>
        <v>4166488</v>
      </c>
      <c r="G26" s="19">
        <v>143</v>
      </c>
      <c r="H26" s="368">
        <v>3610859</v>
      </c>
      <c r="I26" s="368">
        <v>240</v>
      </c>
      <c r="J26" s="404">
        <f t="shared" si="1"/>
        <v>15045.245833333332</v>
      </c>
      <c r="K26" s="16">
        <v>17959</v>
      </c>
      <c r="L26" s="406">
        <f t="shared" si="2"/>
        <v>624.9732</v>
      </c>
      <c r="M26" s="406">
        <f t="shared" si="3"/>
        <v>437.48124</v>
      </c>
      <c r="N26" s="16">
        <f t="shared" si="4"/>
        <v>187.49196</v>
      </c>
    </row>
    <row r="27" spans="1:14" ht="12.75">
      <c r="A27" s="19">
        <v>16</v>
      </c>
      <c r="B27" s="359" t="s">
        <v>901</v>
      </c>
      <c r="C27" s="19">
        <v>181</v>
      </c>
      <c r="D27" s="19">
        <v>26038</v>
      </c>
      <c r="E27" s="19">
        <v>232</v>
      </c>
      <c r="F27" s="403">
        <f t="shared" si="0"/>
        <v>6040816</v>
      </c>
      <c r="G27" s="19">
        <v>178</v>
      </c>
      <c r="H27" s="368">
        <v>5567183</v>
      </c>
      <c r="I27" s="368">
        <v>240</v>
      </c>
      <c r="J27" s="404">
        <f t="shared" si="1"/>
        <v>23196.595833333333</v>
      </c>
      <c r="K27" s="16">
        <v>26038</v>
      </c>
      <c r="L27" s="406">
        <f t="shared" si="2"/>
        <v>906.1224</v>
      </c>
      <c r="M27" s="406">
        <f t="shared" si="3"/>
        <v>634.28568</v>
      </c>
      <c r="N27" s="16">
        <f t="shared" si="4"/>
        <v>271.83672</v>
      </c>
    </row>
    <row r="28" spans="1:14" ht="12.75">
      <c r="A28" s="19">
        <v>17</v>
      </c>
      <c r="B28" s="359" t="s">
        <v>902</v>
      </c>
      <c r="C28" s="19">
        <v>440</v>
      </c>
      <c r="D28" s="19">
        <v>18649</v>
      </c>
      <c r="E28" s="19">
        <v>232</v>
      </c>
      <c r="F28" s="403">
        <f t="shared" si="0"/>
        <v>4326568</v>
      </c>
      <c r="G28" s="19">
        <v>244</v>
      </c>
      <c r="H28" s="368">
        <v>3261606</v>
      </c>
      <c r="I28" s="368">
        <v>240</v>
      </c>
      <c r="J28" s="404">
        <f t="shared" si="1"/>
        <v>13590.025</v>
      </c>
      <c r="K28" s="16">
        <v>18649</v>
      </c>
      <c r="L28" s="406">
        <f t="shared" si="2"/>
        <v>648.9852</v>
      </c>
      <c r="M28" s="406">
        <f t="shared" si="3"/>
        <v>454.28964</v>
      </c>
      <c r="N28" s="16">
        <f t="shared" si="4"/>
        <v>194.69556</v>
      </c>
    </row>
    <row r="29" spans="1:14" ht="12.75">
      <c r="A29" s="19">
        <v>18</v>
      </c>
      <c r="B29" s="359" t="s">
        <v>903</v>
      </c>
      <c r="C29" s="19">
        <v>181</v>
      </c>
      <c r="D29" s="19">
        <v>19235</v>
      </c>
      <c r="E29" s="19">
        <v>232</v>
      </c>
      <c r="F29" s="403">
        <f t="shared" si="0"/>
        <v>4462520</v>
      </c>
      <c r="G29" s="19">
        <v>198</v>
      </c>
      <c r="H29" s="368">
        <v>3376092</v>
      </c>
      <c r="I29" s="368">
        <v>240</v>
      </c>
      <c r="J29" s="404">
        <f t="shared" si="1"/>
        <v>14067.05</v>
      </c>
      <c r="K29" s="16">
        <v>19235</v>
      </c>
      <c r="L29" s="406">
        <f t="shared" si="2"/>
        <v>669.378</v>
      </c>
      <c r="M29" s="406">
        <f t="shared" si="3"/>
        <v>468.56460000000004</v>
      </c>
      <c r="N29" s="16">
        <f t="shared" si="4"/>
        <v>200.8134</v>
      </c>
    </row>
    <row r="30" spans="1:14" ht="12.75">
      <c r="A30" s="19">
        <v>19</v>
      </c>
      <c r="B30" s="359" t="s">
        <v>904</v>
      </c>
      <c r="C30" s="19">
        <v>309</v>
      </c>
      <c r="D30" s="19">
        <v>50428</v>
      </c>
      <c r="E30" s="19">
        <v>232</v>
      </c>
      <c r="F30" s="403">
        <f t="shared" si="0"/>
        <v>11699296</v>
      </c>
      <c r="G30" s="19">
        <v>306</v>
      </c>
      <c r="H30" s="368">
        <v>8264898</v>
      </c>
      <c r="I30" s="368">
        <v>240</v>
      </c>
      <c r="J30" s="404">
        <f t="shared" si="1"/>
        <v>34437.075</v>
      </c>
      <c r="K30" s="16">
        <v>50428</v>
      </c>
      <c r="L30" s="406">
        <f t="shared" si="2"/>
        <v>1754.8944</v>
      </c>
      <c r="M30" s="406">
        <f t="shared" si="3"/>
        <v>1228.42608</v>
      </c>
      <c r="N30" s="16">
        <f t="shared" si="4"/>
        <v>526.46832</v>
      </c>
    </row>
    <row r="31" spans="1:14" ht="12.75">
      <c r="A31" s="21">
        <v>20</v>
      </c>
      <c r="B31" s="359" t="s">
        <v>905</v>
      </c>
      <c r="C31" s="19">
        <v>298</v>
      </c>
      <c r="D31" s="19">
        <v>29860</v>
      </c>
      <c r="E31" s="19">
        <v>232</v>
      </c>
      <c r="F31" s="403">
        <f t="shared" si="0"/>
        <v>6927520</v>
      </c>
      <c r="G31" s="19">
        <v>291</v>
      </c>
      <c r="H31" s="368">
        <v>5375564</v>
      </c>
      <c r="I31" s="368">
        <v>240</v>
      </c>
      <c r="J31" s="404">
        <f t="shared" si="1"/>
        <v>22398.183333333334</v>
      </c>
      <c r="K31" s="16">
        <v>29860</v>
      </c>
      <c r="L31" s="406">
        <f t="shared" si="2"/>
        <v>1039.128</v>
      </c>
      <c r="M31" s="406">
        <f t="shared" si="3"/>
        <v>727.3896</v>
      </c>
      <c r="N31" s="16">
        <f t="shared" si="4"/>
        <v>311.73839999999996</v>
      </c>
    </row>
    <row r="32" spans="1:14" ht="12.75">
      <c r="A32" s="21">
        <v>21</v>
      </c>
      <c r="B32" s="359" t="s">
        <v>906</v>
      </c>
      <c r="C32" s="19">
        <v>737</v>
      </c>
      <c r="D32" s="19">
        <v>29517</v>
      </c>
      <c r="E32" s="19">
        <v>232</v>
      </c>
      <c r="F32" s="403">
        <f t="shared" si="0"/>
        <v>6847944</v>
      </c>
      <c r="G32" s="19">
        <v>349</v>
      </c>
      <c r="H32" s="368">
        <v>5901086</v>
      </c>
      <c r="I32" s="368">
        <v>240</v>
      </c>
      <c r="J32" s="404">
        <f t="shared" si="1"/>
        <v>24587.858333333334</v>
      </c>
      <c r="K32" s="16">
        <v>29517</v>
      </c>
      <c r="L32" s="406">
        <f t="shared" si="2"/>
        <v>1027.1916</v>
      </c>
      <c r="M32" s="406">
        <f t="shared" si="3"/>
        <v>719.0341200000001</v>
      </c>
      <c r="N32" s="16">
        <f t="shared" si="4"/>
        <v>308.15748</v>
      </c>
    </row>
    <row r="33" spans="1:10" ht="12.75">
      <c r="A33" s="3" t="s">
        <v>17</v>
      </c>
      <c r="B33" s="31"/>
      <c r="C33" s="3">
        <f>SUM(C12:C32)</f>
        <v>6837</v>
      </c>
      <c r="D33" s="3">
        <f>SUM(D12:D32)</f>
        <v>628880</v>
      </c>
      <c r="E33" s="19">
        <v>232</v>
      </c>
      <c r="F33" s="367">
        <f>D33*E33</f>
        <v>145900160</v>
      </c>
      <c r="G33" s="19">
        <f>SUM(G12:G32)</f>
        <v>5653</v>
      </c>
      <c r="H33" s="404">
        <f>SUM(H12:H32)</f>
        <v>126475956.5</v>
      </c>
      <c r="I33" s="368">
        <v>232</v>
      </c>
      <c r="J33" s="404">
        <f>SUM(J12:J32)</f>
        <v>526983.1520833335</v>
      </c>
    </row>
    <row r="34" spans="1:10" ht="12.75">
      <c r="A34" s="12"/>
      <c r="B34" s="32"/>
      <c r="C34" s="32"/>
      <c r="D34" s="23"/>
      <c r="E34" s="23"/>
      <c r="F34" s="23"/>
      <c r="G34" s="23"/>
      <c r="H34" s="23"/>
      <c r="I34" s="23"/>
      <c r="J34" s="23"/>
    </row>
    <row r="35" spans="1:10" ht="12.75">
      <c r="A35" s="707" t="s">
        <v>863</v>
      </c>
      <c r="B35" s="707"/>
      <c r="C35" s="707"/>
      <c r="D35" s="707"/>
      <c r="E35" s="707"/>
      <c r="F35" s="707"/>
      <c r="G35" s="707"/>
      <c r="H35" s="707"/>
      <c r="I35" s="23"/>
      <c r="J35" s="23">
        <f>H33/240</f>
        <v>526983.1520833333</v>
      </c>
    </row>
    <row r="36" spans="1:10" ht="12.75">
      <c r="A36" s="12"/>
      <c r="B36" s="32"/>
      <c r="C36" s="32"/>
      <c r="D36" s="23"/>
      <c r="E36" s="23"/>
      <c r="F36" s="23"/>
      <c r="G36" s="23"/>
      <c r="H36" s="23"/>
      <c r="I36" s="23"/>
      <c r="J36" s="23"/>
    </row>
    <row r="37" spans="1:10" ht="12.75">
      <c r="A37" s="12"/>
      <c r="B37" s="32"/>
      <c r="C37" s="32"/>
      <c r="D37" s="23"/>
      <c r="E37" s="23"/>
      <c r="F37" s="23"/>
      <c r="G37" s="23"/>
      <c r="H37" s="23"/>
      <c r="I37" s="23"/>
      <c r="J37" s="23"/>
    </row>
    <row r="38" spans="1:10" ht="15.75" customHeight="1">
      <c r="A38" s="15" t="s">
        <v>12</v>
      </c>
      <c r="B38" s="15"/>
      <c r="C38" s="15"/>
      <c r="D38" s="15"/>
      <c r="E38" s="15"/>
      <c r="F38" s="15"/>
      <c r="G38" s="15"/>
      <c r="H38" s="641" t="s">
        <v>1040</v>
      </c>
      <c r="I38" s="641"/>
      <c r="J38" s="641"/>
    </row>
    <row r="39" spans="1:10" ht="12.75" customHeight="1">
      <c r="A39" s="89"/>
      <c r="B39" s="89"/>
      <c r="C39" s="89"/>
      <c r="D39" s="89"/>
      <c r="E39" s="89"/>
      <c r="F39" s="89"/>
      <c r="G39" s="89"/>
      <c r="H39" s="641"/>
      <c r="I39" s="641"/>
      <c r="J39" s="641"/>
    </row>
    <row r="40" spans="1:10" ht="25.5" customHeight="1">
      <c r="A40" s="89"/>
      <c r="B40" s="89"/>
      <c r="C40" s="89"/>
      <c r="D40" s="89"/>
      <c r="E40" s="89"/>
      <c r="F40" s="89"/>
      <c r="G40" s="89"/>
      <c r="H40" s="641"/>
      <c r="I40" s="641"/>
      <c r="J40" s="641"/>
    </row>
    <row r="41" spans="1:10" ht="12.75">
      <c r="A41" s="15"/>
      <c r="B41" s="15"/>
      <c r="C41" s="15"/>
      <c r="E41" s="15"/>
      <c r="H41" s="37"/>
      <c r="I41" s="37"/>
      <c r="J41" s="37"/>
    </row>
    <row r="45" spans="1:10" ht="12.75">
      <c r="A45" s="709"/>
      <c r="B45" s="709"/>
      <c r="C45" s="709"/>
      <c r="D45" s="709"/>
      <c r="E45" s="709"/>
      <c r="F45" s="709"/>
      <c r="G45" s="709"/>
      <c r="H45" s="709"/>
      <c r="I45" s="709"/>
      <c r="J45" s="709"/>
    </row>
    <row r="47" spans="1:10" ht="12.75">
      <c r="A47" s="709"/>
      <c r="B47" s="709"/>
      <c r="C47" s="709"/>
      <c r="D47" s="709"/>
      <c r="E47" s="709"/>
      <c r="F47" s="709"/>
      <c r="G47" s="709"/>
      <c r="H47" s="709"/>
      <c r="I47" s="709"/>
      <c r="J47" s="709"/>
    </row>
  </sheetData>
  <sheetProtection/>
  <mergeCells count="14">
    <mergeCell ref="A45:J45"/>
    <mergeCell ref="A47:J47"/>
    <mergeCell ref="A9:A10"/>
    <mergeCell ref="B9:B10"/>
    <mergeCell ref="C9:F9"/>
    <mergeCell ref="G9:J9"/>
    <mergeCell ref="H38:J40"/>
    <mergeCell ref="A35:H35"/>
    <mergeCell ref="E1:I1"/>
    <mergeCell ref="A2:J2"/>
    <mergeCell ref="A3:J3"/>
    <mergeCell ref="A5:J5"/>
    <mergeCell ref="A8:B8"/>
    <mergeCell ref="H8:J8"/>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r:id="rId1"/>
</worksheet>
</file>

<file path=xl/worksheets/sheet16.xml><?xml version="1.0" encoding="utf-8"?>
<worksheet xmlns="http://schemas.openxmlformats.org/spreadsheetml/2006/main" xmlns:r="http://schemas.openxmlformats.org/officeDocument/2006/relationships">
  <sheetPr>
    <pageSetUpPr fitToPage="1"/>
  </sheetPr>
  <dimension ref="A1:R46"/>
  <sheetViews>
    <sheetView view="pageBreakPreview" zoomScale="90" zoomScaleSheetLayoutView="90" zoomScalePageLayoutView="0" workbookViewId="0" topLeftCell="A10">
      <selection activeCell="H38" sqref="H38:J40"/>
    </sheetView>
  </sheetViews>
  <sheetFormatPr defaultColWidth="9.140625" defaultRowHeight="12.75"/>
  <cols>
    <col min="1" max="1" width="7.421875" style="16" customWidth="1"/>
    <col min="2" max="2" width="17.140625" style="16" customWidth="1"/>
    <col min="3" max="3" width="11.00390625" style="16" customWidth="1"/>
    <col min="4" max="4" width="10.00390625" style="16" customWidth="1"/>
    <col min="5" max="5" width="13.140625" style="16" customWidth="1"/>
    <col min="6" max="6" width="14.28125" style="16" customWidth="1"/>
    <col min="7" max="7" width="13.28125" style="16" customWidth="1"/>
    <col min="8" max="8" width="14.7109375" style="16" customWidth="1"/>
    <col min="9" max="9" width="16.7109375" style="16" customWidth="1"/>
    <col min="10" max="10" width="19.28125" style="16" customWidth="1"/>
    <col min="11" max="16384" width="9.140625" style="16" customWidth="1"/>
  </cols>
  <sheetData>
    <row r="1" spans="5:10" ht="12.75">
      <c r="E1" s="618"/>
      <c r="F1" s="618"/>
      <c r="G1" s="618"/>
      <c r="H1" s="618"/>
      <c r="I1" s="618"/>
      <c r="J1" s="149" t="s">
        <v>356</v>
      </c>
    </row>
    <row r="2" spans="1:10" ht="15">
      <c r="A2" s="699" t="s">
        <v>0</v>
      </c>
      <c r="B2" s="699"/>
      <c r="C2" s="699"/>
      <c r="D2" s="699"/>
      <c r="E2" s="699"/>
      <c r="F2" s="699"/>
      <c r="G2" s="699"/>
      <c r="H2" s="699"/>
      <c r="I2" s="699"/>
      <c r="J2" s="699"/>
    </row>
    <row r="3" spans="1:10" ht="20.25">
      <c r="A3" s="615" t="s">
        <v>697</v>
      </c>
      <c r="B3" s="615"/>
      <c r="C3" s="615"/>
      <c r="D3" s="615"/>
      <c r="E3" s="615"/>
      <c r="F3" s="615"/>
      <c r="G3" s="615"/>
      <c r="H3" s="615"/>
      <c r="I3" s="615"/>
      <c r="J3" s="615"/>
    </row>
    <row r="4" ht="14.25" customHeight="1"/>
    <row r="5" spans="1:10" ht="19.5" customHeight="1">
      <c r="A5" s="705" t="s">
        <v>746</v>
      </c>
      <c r="B5" s="705"/>
      <c r="C5" s="705"/>
      <c r="D5" s="705"/>
      <c r="E5" s="705"/>
      <c r="F5" s="705"/>
      <c r="G5" s="705"/>
      <c r="H5" s="705"/>
      <c r="I5" s="705"/>
      <c r="J5" s="705"/>
    </row>
    <row r="6" spans="1:10" ht="13.5" customHeight="1">
      <c r="A6" s="1"/>
      <c r="B6" s="1"/>
      <c r="C6" s="1"/>
      <c r="D6" s="1"/>
      <c r="E6" s="1"/>
      <c r="F6" s="1"/>
      <c r="G6" s="1"/>
      <c r="H6" s="1"/>
      <c r="I6" s="1"/>
      <c r="J6" s="1"/>
    </row>
    <row r="7" ht="0.75" customHeight="1"/>
    <row r="8" spans="1:10" ht="12.75">
      <c r="A8" s="617" t="s">
        <v>160</v>
      </c>
      <c r="B8" s="617"/>
      <c r="C8" s="33"/>
      <c r="H8" s="692" t="s">
        <v>774</v>
      </c>
      <c r="I8" s="692"/>
      <c r="J8" s="692"/>
    </row>
    <row r="9" spans="1:16" ht="12.75">
      <c r="A9" s="604" t="s">
        <v>2</v>
      </c>
      <c r="B9" s="604" t="s">
        <v>3</v>
      </c>
      <c r="C9" s="584" t="s">
        <v>747</v>
      </c>
      <c r="D9" s="585"/>
      <c r="E9" s="585"/>
      <c r="F9" s="586"/>
      <c r="G9" s="584" t="s">
        <v>102</v>
      </c>
      <c r="H9" s="585"/>
      <c r="I9" s="585"/>
      <c r="J9" s="586"/>
      <c r="O9" s="20"/>
      <c r="P9" s="23"/>
    </row>
    <row r="10" spans="1:10" ht="77.25" customHeight="1">
      <c r="A10" s="604"/>
      <c r="B10" s="604"/>
      <c r="C10" s="5" t="s">
        <v>183</v>
      </c>
      <c r="D10" s="5" t="s">
        <v>15</v>
      </c>
      <c r="E10" s="263" t="s">
        <v>775</v>
      </c>
      <c r="F10" s="7" t="s">
        <v>200</v>
      </c>
      <c r="G10" s="5" t="s">
        <v>183</v>
      </c>
      <c r="H10" s="27" t="s">
        <v>16</v>
      </c>
      <c r="I10" s="112" t="s">
        <v>861</v>
      </c>
      <c r="J10" s="5" t="s">
        <v>862</v>
      </c>
    </row>
    <row r="11" spans="1:10" ht="12.75">
      <c r="A11" s="5">
        <v>1</v>
      </c>
      <c r="B11" s="5">
        <v>2</v>
      </c>
      <c r="C11" s="5">
        <v>3</v>
      </c>
      <c r="D11" s="5">
        <v>4</v>
      </c>
      <c r="E11" s="5">
        <v>5</v>
      </c>
      <c r="F11" s="7">
        <v>6</v>
      </c>
      <c r="G11" s="5">
        <v>7</v>
      </c>
      <c r="H11" s="108">
        <v>8</v>
      </c>
      <c r="I11" s="5">
        <v>9</v>
      </c>
      <c r="J11" s="5">
        <v>10</v>
      </c>
    </row>
    <row r="12" spans="1:10" ht="12.75">
      <c r="A12" s="19">
        <v>1</v>
      </c>
      <c r="B12" s="359" t="s">
        <v>886</v>
      </c>
      <c r="C12" s="20">
        <v>0</v>
      </c>
      <c r="D12" s="20">
        <v>0</v>
      </c>
      <c r="E12" s="20">
        <v>0</v>
      </c>
      <c r="F12" s="111">
        <f>D12*E12</f>
        <v>0</v>
      </c>
      <c r="G12" s="20">
        <v>0</v>
      </c>
      <c r="H12" s="30">
        <v>0</v>
      </c>
      <c r="I12" s="30">
        <v>0</v>
      </c>
      <c r="J12" s="30"/>
    </row>
    <row r="13" spans="1:10" ht="12.75">
      <c r="A13" s="19">
        <v>2</v>
      </c>
      <c r="B13" s="359" t="s">
        <v>887</v>
      </c>
      <c r="C13" s="20">
        <v>0</v>
      </c>
      <c r="D13" s="20">
        <v>0</v>
      </c>
      <c r="E13" s="20">
        <v>0</v>
      </c>
      <c r="F13" s="111">
        <f aca="true" t="shared" si="0" ref="F13:F32">D13*E13</f>
        <v>0</v>
      </c>
      <c r="G13" s="20">
        <v>0</v>
      </c>
      <c r="H13" s="30">
        <v>0</v>
      </c>
      <c r="I13" s="30">
        <v>0</v>
      </c>
      <c r="J13" s="30">
        <v>0</v>
      </c>
    </row>
    <row r="14" spans="1:18" ht="12.75">
      <c r="A14" s="19">
        <v>3</v>
      </c>
      <c r="B14" s="359" t="s">
        <v>888</v>
      </c>
      <c r="C14" s="20">
        <v>9</v>
      </c>
      <c r="D14" s="20">
        <v>998</v>
      </c>
      <c r="E14" s="20">
        <v>302</v>
      </c>
      <c r="F14" s="111">
        <f t="shared" si="0"/>
        <v>301396</v>
      </c>
      <c r="G14" s="20">
        <v>9</v>
      </c>
      <c r="H14" s="30">
        <v>108574</v>
      </c>
      <c r="I14" s="30">
        <v>240</v>
      </c>
      <c r="J14" s="360">
        <f>H14/I14</f>
        <v>452.39166666666665</v>
      </c>
      <c r="M14" s="406">
        <f>25553*232*150/1000000</f>
        <v>889.2444</v>
      </c>
      <c r="N14" s="406">
        <f>M14*70/100</f>
        <v>622.47108</v>
      </c>
      <c r="O14" s="406">
        <f>M14*30/100</f>
        <v>266.77332</v>
      </c>
      <c r="P14" s="406">
        <f>N14*3000/100000</f>
        <v>18.6741324</v>
      </c>
      <c r="Q14" s="406">
        <f>O14*2000/100000</f>
        <v>5.3354664000000005</v>
      </c>
      <c r="R14" s="406">
        <f>SUM(P14:Q14)</f>
        <v>24.009598800000003</v>
      </c>
    </row>
    <row r="15" spans="1:10" ht="12.75">
      <c r="A15" s="19">
        <v>4</v>
      </c>
      <c r="B15" s="359" t="s">
        <v>889</v>
      </c>
      <c r="C15" s="20">
        <v>0</v>
      </c>
      <c r="D15" s="20">
        <v>0</v>
      </c>
      <c r="E15" s="20">
        <v>0</v>
      </c>
      <c r="F15" s="111">
        <f t="shared" si="0"/>
        <v>0</v>
      </c>
      <c r="G15" s="20">
        <v>0</v>
      </c>
      <c r="H15" s="30">
        <v>0</v>
      </c>
      <c r="I15" s="30">
        <v>0</v>
      </c>
      <c r="J15" s="360">
        <v>0</v>
      </c>
    </row>
    <row r="16" spans="1:10" ht="12.75">
      <c r="A16" s="19">
        <v>5</v>
      </c>
      <c r="B16" s="359" t="s">
        <v>890</v>
      </c>
      <c r="C16" s="20">
        <v>26</v>
      </c>
      <c r="D16" s="20">
        <v>1555</v>
      </c>
      <c r="E16" s="20">
        <v>302</v>
      </c>
      <c r="F16" s="111">
        <f t="shared" si="0"/>
        <v>469610</v>
      </c>
      <c r="G16" s="20">
        <v>26</v>
      </c>
      <c r="H16" s="30">
        <v>201330</v>
      </c>
      <c r="I16" s="30">
        <v>240</v>
      </c>
      <c r="J16" s="360">
        <f>H16/I16</f>
        <v>838.875</v>
      </c>
    </row>
    <row r="17" spans="1:10" ht="12.75">
      <c r="A17" s="19">
        <v>6</v>
      </c>
      <c r="B17" s="359" t="s">
        <v>891</v>
      </c>
      <c r="C17" s="20">
        <v>0</v>
      </c>
      <c r="D17" s="20">
        <v>0</v>
      </c>
      <c r="E17" s="20">
        <v>0</v>
      </c>
      <c r="F17" s="111">
        <f t="shared" si="0"/>
        <v>0</v>
      </c>
      <c r="G17" s="20">
        <v>0</v>
      </c>
      <c r="H17" s="30">
        <v>0</v>
      </c>
      <c r="I17" s="30">
        <v>0</v>
      </c>
      <c r="J17" s="360">
        <v>0</v>
      </c>
    </row>
    <row r="18" spans="1:10" ht="12.75">
      <c r="A18" s="19">
        <v>7</v>
      </c>
      <c r="B18" s="359" t="s">
        <v>892</v>
      </c>
      <c r="C18" s="20">
        <v>0</v>
      </c>
      <c r="D18" s="20">
        <v>0</v>
      </c>
      <c r="E18" s="20">
        <v>0</v>
      </c>
      <c r="F18" s="111">
        <f t="shared" si="0"/>
        <v>0</v>
      </c>
      <c r="G18" s="20">
        <v>0</v>
      </c>
      <c r="H18" s="30">
        <v>0</v>
      </c>
      <c r="I18" s="30">
        <v>0</v>
      </c>
      <c r="J18" s="360">
        <v>0</v>
      </c>
    </row>
    <row r="19" spans="1:10" ht="12.75">
      <c r="A19" s="19">
        <v>8</v>
      </c>
      <c r="B19" s="359" t="s">
        <v>893</v>
      </c>
      <c r="C19" s="20">
        <v>0</v>
      </c>
      <c r="D19" s="20">
        <v>0</v>
      </c>
      <c r="E19" s="20">
        <v>0</v>
      </c>
      <c r="F19" s="111">
        <f t="shared" si="0"/>
        <v>0</v>
      </c>
      <c r="G19" s="20">
        <v>0</v>
      </c>
      <c r="H19" s="30">
        <v>0</v>
      </c>
      <c r="I19" s="30">
        <v>0</v>
      </c>
      <c r="J19" s="360">
        <v>0</v>
      </c>
    </row>
    <row r="20" spans="1:10" ht="12.75">
      <c r="A20" s="19">
        <v>9</v>
      </c>
      <c r="B20" s="359" t="s">
        <v>894</v>
      </c>
      <c r="C20" s="20">
        <v>0</v>
      </c>
      <c r="D20" s="20">
        <v>0</v>
      </c>
      <c r="E20" s="20">
        <v>0</v>
      </c>
      <c r="F20" s="111">
        <f t="shared" si="0"/>
        <v>0</v>
      </c>
      <c r="G20" s="20">
        <v>0</v>
      </c>
      <c r="H20" s="30">
        <v>0</v>
      </c>
      <c r="I20" s="30">
        <v>0</v>
      </c>
      <c r="J20" s="360">
        <v>0</v>
      </c>
    </row>
    <row r="21" spans="1:10" ht="12.75">
      <c r="A21" s="19">
        <v>10</v>
      </c>
      <c r="B21" s="359" t="s">
        <v>895</v>
      </c>
      <c r="C21" s="20">
        <v>0</v>
      </c>
      <c r="D21" s="20">
        <v>0</v>
      </c>
      <c r="E21" s="20">
        <v>0</v>
      </c>
      <c r="F21" s="111">
        <f t="shared" si="0"/>
        <v>0</v>
      </c>
      <c r="G21" s="20">
        <v>0</v>
      </c>
      <c r="H21" s="30">
        <v>0</v>
      </c>
      <c r="I21" s="30">
        <v>0</v>
      </c>
      <c r="J21" s="360">
        <v>0</v>
      </c>
    </row>
    <row r="22" spans="1:10" ht="12.75">
      <c r="A22" s="19">
        <v>11</v>
      </c>
      <c r="B22" s="359" t="s">
        <v>896</v>
      </c>
      <c r="C22" s="20">
        <v>0</v>
      </c>
      <c r="D22" s="20">
        <v>0</v>
      </c>
      <c r="E22" s="20">
        <v>0</v>
      </c>
      <c r="F22" s="111">
        <f t="shared" si="0"/>
        <v>0</v>
      </c>
      <c r="G22" s="20">
        <v>0</v>
      </c>
      <c r="H22" s="30">
        <v>0</v>
      </c>
      <c r="I22" s="30">
        <v>0</v>
      </c>
      <c r="J22" s="360">
        <v>0</v>
      </c>
    </row>
    <row r="23" spans="1:10" ht="12.75">
      <c r="A23" s="19">
        <v>12</v>
      </c>
      <c r="B23" s="359" t="s">
        <v>897</v>
      </c>
      <c r="C23" s="20">
        <v>0</v>
      </c>
      <c r="D23" s="20">
        <v>0</v>
      </c>
      <c r="E23" s="20">
        <v>0</v>
      </c>
      <c r="F23" s="111">
        <f t="shared" si="0"/>
        <v>0</v>
      </c>
      <c r="G23" s="20">
        <v>0</v>
      </c>
      <c r="H23" s="30">
        <v>0</v>
      </c>
      <c r="I23" s="30">
        <v>0</v>
      </c>
      <c r="J23" s="360">
        <v>0</v>
      </c>
    </row>
    <row r="24" spans="1:10" ht="12.75">
      <c r="A24" s="19">
        <v>13</v>
      </c>
      <c r="B24" s="359" t="s">
        <v>898</v>
      </c>
      <c r="C24" s="20">
        <v>0</v>
      </c>
      <c r="D24" s="20">
        <v>0</v>
      </c>
      <c r="E24" s="20">
        <v>0</v>
      </c>
      <c r="F24" s="111">
        <f t="shared" si="0"/>
        <v>0</v>
      </c>
      <c r="G24" s="20">
        <v>0</v>
      </c>
      <c r="H24" s="30">
        <v>0</v>
      </c>
      <c r="I24" s="30">
        <v>0</v>
      </c>
      <c r="J24" s="360">
        <v>0</v>
      </c>
    </row>
    <row r="25" spans="1:10" ht="12.75">
      <c r="A25" s="19">
        <v>14</v>
      </c>
      <c r="B25" s="359" t="s">
        <v>899</v>
      </c>
      <c r="C25" s="20">
        <v>0</v>
      </c>
      <c r="D25" s="20">
        <v>0</v>
      </c>
      <c r="E25" s="20">
        <v>0</v>
      </c>
      <c r="F25" s="111">
        <f t="shared" si="0"/>
        <v>0</v>
      </c>
      <c r="G25" s="20">
        <v>0</v>
      </c>
      <c r="H25" s="30">
        <v>0</v>
      </c>
      <c r="I25" s="30">
        <v>0</v>
      </c>
      <c r="J25" s="360">
        <v>0</v>
      </c>
    </row>
    <row r="26" spans="1:10" ht="12.75">
      <c r="A26" s="19">
        <v>15</v>
      </c>
      <c r="B26" s="359" t="s">
        <v>900</v>
      </c>
      <c r="C26" s="20">
        <v>0</v>
      </c>
      <c r="D26" s="20">
        <v>0</v>
      </c>
      <c r="E26" s="20">
        <v>0</v>
      </c>
      <c r="F26" s="111">
        <f t="shared" si="0"/>
        <v>0</v>
      </c>
      <c r="G26" s="20">
        <v>0</v>
      </c>
      <c r="H26" s="30">
        <v>0</v>
      </c>
      <c r="I26" s="30">
        <v>0</v>
      </c>
      <c r="J26" s="360">
        <v>0</v>
      </c>
    </row>
    <row r="27" spans="1:10" ht="12.75">
      <c r="A27" s="19">
        <v>16</v>
      </c>
      <c r="B27" s="359" t="s">
        <v>901</v>
      </c>
      <c r="C27" s="20">
        <v>0</v>
      </c>
      <c r="D27" s="20">
        <v>0</v>
      </c>
      <c r="E27" s="20">
        <v>0</v>
      </c>
      <c r="F27" s="111">
        <f t="shared" si="0"/>
        <v>0</v>
      </c>
      <c r="G27" s="20">
        <v>0</v>
      </c>
      <c r="H27" s="30">
        <v>0</v>
      </c>
      <c r="I27" s="30">
        <v>0</v>
      </c>
      <c r="J27" s="360">
        <v>0</v>
      </c>
    </row>
    <row r="28" spans="1:10" ht="12.75">
      <c r="A28" s="19">
        <v>17</v>
      </c>
      <c r="B28" s="359" t="s">
        <v>902</v>
      </c>
      <c r="C28" s="20">
        <v>0</v>
      </c>
      <c r="D28" s="20">
        <v>0</v>
      </c>
      <c r="E28" s="20">
        <v>0</v>
      </c>
      <c r="F28" s="111">
        <f t="shared" si="0"/>
        <v>0</v>
      </c>
      <c r="G28" s="20">
        <v>0</v>
      </c>
      <c r="H28" s="30">
        <v>0</v>
      </c>
      <c r="I28" s="30">
        <v>0</v>
      </c>
      <c r="J28" s="360">
        <v>0</v>
      </c>
    </row>
    <row r="29" spans="1:10" ht="12.75">
      <c r="A29" s="19">
        <v>18</v>
      </c>
      <c r="B29" s="359" t="s">
        <v>903</v>
      </c>
      <c r="C29" s="20">
        <v>0</v>
      </c>
      <c r="D29" s="20">
        <v>0</v>
      </c>
      <c r="E29" s="20">
        <v>0</v>
      </c>
      <c r="F29" s="111">
        <f t="shared" si="0"/>
        <v>0</v>
      </c>
      <c r="G29" s="20">
        <v>0</v>
      </c>
      <c r="H29" s="30">
        <v>0</v>
      </c>
      <c r="I29" s="30">
        <v>0</v>
      </c>
      <c r="J29" s="360">
        <v>0</v>
      </c>
    </row>
    <row r="30" spans="1:10" ht="12.75">
      <c r="A30" s="19">
        <v>19</v>
      </c>
      <c r="B30" s="359" t="s">
        <v>904</v>
      </c>
      <c r="C30" s="20">
        <v>0</v>
      </c>
      <c r="D30" s="20">
        <v>0</v>
      </c>
      <c r="E30" s="20">
        <v>0</v>
      </c>
      <c r="F30" s="111">
        <f t="shared" si="0"/>
        <v>0</v>
      </c>
      <c r="G30" s="20">
        <v>0</v>
      </c>
      <c r="H30" s="30">
        <v>0</v>
      </c>
      <c r="I30" s="30">
        <v>0</v>
      </c>
      <c r="J30" s="360">
        <v>0</v>
      </c>
    </row>
    <row r="31" spans="1:10" ht="12.75">
      <c r="A31" s="21">
        <v>20</v>
      </c>
      <c r="B31" s="359" t="s">
        <v>905</v>
      </c>
      <c r="C31" s="20">
        <v>0</v>
      </c>
      <c r="D31" s="20">
        <v>0</v>
      </c>
      <c r="E31" s="20">
        <v>0</v>
      </c>
      <c r="F31" s="111">
        <f t="shared" si="0"/>
        <v>0</v>
      </c>
      <c r="G31" s="20">
        <v>0</v>
      </c>
      <c r="H31" s="30">
        <v>0</v>
      </c>
      <c r="I31" s="30">
        <v>0</v>
      </c>
      <c r="J31" s="360">
        <v>0</v>
      </c>
    </row>
    <row r="32" spans="1:10" ht="12.75">
      <c r="A32" s="21">
        <v>21</v>
      </c>
      <c r="B32" s="359" t="s">
        <v>906</v>
      </c>
      <c r="C32" s="20">
        <v>0</v>
      </c>
      <c r="D32" s="20">
        <v>0</v>
      </c>
      <c r="E32" s="20">
        <v>0</v>
      </c>
      <c r="F32" s="111">
        <f t="shared" si="0"/>
        <v>0</v>
      </c>
      <c r="G32" s="20">
        <v>0</v>
      </c>
      <c r="H32" s="30">
        <v>0</v>
      </c>
      <c r="I32" s="30">
        <v>0</v>
      </c>
      <c r="J32" s="360">
        <v>0</v>
      </c>
    </row>
    <row r="33" spans="1:10" ht="12.75">
      <c r="A33" s="3" t="s">
        <v>17</v>
      </c>
      <c r="B33" s="31"/>
      <c r="C33" s="20">
        <f>SUM(C12:C32)</f>
        <v>35</v>
      </c>
      <c r="D33" s="20">
        <f>SUM(D12:D32)</f>
        <v>2553</v>
      </c>
      <c r="E33" s="20">
        <v>302</v>
      </c>
      <c r="F33" s="29">
        <f>D33*E33</f>
        <v>771006</v>
      </c>
      <c r="G33" s="29">
        <f>SUM(G12:G32)</f>
        <v>35</v>
      </c>
      <c r="H33" s="29">
        <f>SUM(H12:H32)</f>
        <v>309904</v>
      </c>
      <c r="I33" s="29">
        <v>240</v>
      </c>
      <c r="J33" s="405">
        <f>H33/I33</f>
        <v>1291.2666666666667</v>
      </c>
    </row>
    <row r="34" spans="1:10" ht="12.75">
      <c r="A34" s="12"/>
      <c r="B34" s="32"/>
      <c r="C34" s="32"/>
      <c r="D34" s="23"/>
      <c r="E34" s="23"/>
      <c r="F34" s="23"/>
      <c r="G34" s="23"/>
      <c r="H34" s="23"/>
      <c r="I34" s="23"/>
      <c r="J34" s="23"/>
    </row>
    <row r="35" spans="1:10" ht="12.75">
      <c r="A35" s="707" t="s">
        <v>863</v>
      </c>
      <c r="B35" s="707"/>
      <c r="C35" s="707"/>
      <c r="D35" s="707"/>
      <c r="E35" s="707"/>
      <c r="F35" s="707"/>
      <c r="G35" s="707"/>
      <c r="H35" s="707"/>
      <c r="I35" s="23"/>
      <c r="J35" s="23"/>
    </row>
    <row r="36" spans="1:10" ht="12.75">
      <c r="A36" s="12"/>
      <c r="B36" s="32"/>
      <c r="C36" s="32"/>
      <c r="D36" s="23"/>
      <c r="E36" s="23"/>
      <c r="F36" s="23"/>
      <c r="G36" s="23"/>
      <c r="H36" s="23"/>
      <c r="I36" s="23"/>
      <c r="J36" s="23"/>
    </row>
    <row r="37" spans="1:10" ht="15.75" customHeight="1">
      <c r="A37" s="15" t="s">
        <v>12</v>
      </c>
      <c r="B37" s="15"/>
      <c r="C37" s="15"/>
      <c r="D37" s="15"/>
      <c r="E37" s="15"/>
      <c r="F37" s="15"/>
      <c r="G37" s="15"/>
      <c r="I37" s="708"/>
      <c r="J37" s="708"/>
    </row>
    <row r="38" spans="1:10" ht="12.75" customHeight="1">
      <c r="A38" s="89"/>
      <c r="B38" s="89"/>
      <c r="C38" s="89"/>
      <c r="D38" s="89"/>
      <c r="E38" s="89"/>
      <c r="F38" s="89"/>
      <c r="G38" s="89"/>
      <c r="H38" s="641" t="s">
        <v>1040</v>
      </c>
      <c r="I38" s="641"/>
      <c r="J38" s="641"/>
    </row>
    <row r="39" spans="1:10" ht="12.75" customHeight="1">
      <c r="A39" s="89"/>
      <c r="B39" s="89"/>
      <c r="C39" s="89"/>
      <c r="D39" s="89"/>
      <c r="E39" s="89"/>
      <c r="F39" s="89"/>
      <c r="G39" s="89"/>
      <c r="H39" s="641"/>
      <c r="I39" s="641"/>
      <c r="J39" s="641"/>
    </row>
    <row r="40" spans="1:10" ht="30" customHeight="1">
      <c r="A40" s="15"/>
      <c r="B40" s="15"/>
      <c r="C40" s="15"/>
      <c r="E40" s="15"/>
      <c r="H40" s="641"/>
      <c r="I40" s="641"/>
      <c r="J40" s="641"/>
    </row>
    <row r="44" spans="1:10" ht="12.75">
      <c r="A44" s="709"/>
      <c r="B44" s="709"/>
      <c r="C44" s="709"/>
      <c r="D44" s="709"/>
      <c r="E44" s="709"/>
      <c r="F44" s="709"/>
      <c r="G44" s="709"/>
      <c r="H44" s="709"/>
      <c r="I44" s="709"/>
      <c r="J44" s="709"/>
    </row>
    <row r="46" spans="1:10" ht="12.75">
      <c r="A46" s="709"/>
      <c r="B46" s="709"/>
      <c r="C46" s="709"/>
      <c r="D46" s="709"/>
      <c r="E46" s="709"/>
      <c r="F46" s="709"/>
      <c r="G46" s="709"/>
      <c r="H46" s="709"/>
      <c r="I46" s="709"/>
      <c r="J46" s="709"/>
    </row>
  </sheetData>
  <sheetProtection/>
  <mergeCells count="15">
    <mergeCell ref="E1:I1"/>
    <mergeCell ref="A2:J2"/>
    <mergeCell ref="A3:J3"/>
    <mergeCell ref="A5:J5"/>
    <mergeCell ref="A8:B8"/>
    <mergeCell ref="H8:J8"/>
    <mergeCell ref="A44:J44"/>
    <mergeCell ref="A46:J46"/>
    <mergeCell ref="A9:A10"/>
    <mergeCell ref="B9:B10"/>
    <mergeCell ref="C9:F9"/>
    <mergeCell ref="G9:J9"/>
    <mergeCell ref="I37:J37"/>
    <mergeCell ref="H38:J40"/>
    <mergeCell ref="A35:H35"/>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99" r:id="rId1"/>
</worksheet>
</file>

<file path=xl/worksheets/sheet17.xml><?xml version="1.0" encoding="utf-8"?>
<worksheet xmlns="http://schemas.openxmlformats.org/spreadsheetml/2006/main" xmlns:r="http://schemas.openxmlformats.org/officeDocument/2006/relationships">
  <sheetPr>
    <pageSetUpPr fitToPage="1"/>
  </sheetPr>
  <dimension ref="A1:P47"/>
  <sheetViews>
    <sheetView view="pageBreakPreview" zoomScale="90" zoomScaleSheetLayoutView="90" zoomScalePageLayoutView="0" workbookViewId="0" topLeftCell="A13">
      <selection activeCell="H38" sqref="H38:J40"/>
    </sheetView>
  </sheetViews>
  <sheetFormatPr defaultColWidth="9.140625" defaultRowHeight="12.75"/>
  <cols>
    <col min="1" max="1" width="7.421875" style="16" customWidth="1"/>
    <col min="2" max="2" width="17.140625" style="16" customWidth="1"/>
    <col min="3" max="3" width="11.00390625" style="16" customWidth="1"/>
    <col min="4" max="4" width="10.00390625" style="16" customWidth="1"/>
    <col min="5" max="5" width="13.140625" style="16" customWidth="1"/>
    <col min="6" max="6" width="14.28125" style="16" customWidth="1"/>
    <col min="7" max="7" width="13.28125" style="16" customWidth="1"/>
    <col min="8" max="8" width="14.7109375" style="16" customWidth="1"/>
    <col min="9" max="9" width="16.7109375" style="16" customWidth="1"/>
    <col min="10" max="10" width="19.28125" style="16" customWidth="1"/>
    <col min="11" max="16384" width="9.140625" style="16" customWidth="1"/>
  </cols>
  <sheetData>
    <row r="1" spans="5:10" ht="12.75">
      <c r="E1" s="618"/>
      <c r="F1" s="618"/>
      <c r="G1" s="618"/>
      <c r="H1" s="618"/>
      <c r="I1" s="618"/>
      <c r="J1" s="149" t="s">
        <v>355</v>
      </c>
    </row>
    <row r="2" spans="1:10" ht="15">
      <c r="A2" s="699" t="s">
        <v>0</v>
      </c>
      <c r="B2" s="699"/>
      <c r="C2" s="699"/>
      <c r="D2" s="699"/>
      <c r="E2" s="699"/>
      <c r="F2" s="699"/>
      <c r="G2" s="699"/>
      <c r="H2" s="699"/>
      <c r="I2" s="699"/>
      <c r="J2" s="699"/>
    </row>
    <row r="3" spans="1:10" ht="20.25">
      <c r="A3" s="615" t="s">
        <v>697</v>
      </c>
      <c r="B3" s="615"/>
      <c r="C3" s="615"/>
      <c r="D3" s="615"/>
      <c r="E3" s="615"/>
      <c r="F3" s="615"/>
      <c r="G3" s="615"/>
      <c r="H3" s="615"/>
      <c r="I3" s="615"/>
      <c r="J3" s="615"/>
    </row>
    <row r="4" ht="14.25" customHeight="1"/>
    <row r="5" spans="1:10" ht="31.5" customHeight="1">
      <c r="A5" s="705" t="s">
        <v>748</v>
      </c>
      <c r="B5" s="705"/>
      <c r="C5" s="705"/>
      <c r="D5" s="705"/>
      <c r="E5" s="705"/>
      <c r="F5" s="705"/>
      <c r="G5" s="705"/>
      <c r="H5" s="705"/>
      <c r="I5" s="705"/>
      <c r="J5" s="705"/>
    </row>
    <row r="6" spans="1:10" ht="13.5" customHeight="1">
      <c r="A6" s="1"/>
      <c r="B6" s="1"/>
      <c r="C6" s="1"/>
      <c r="D6" s="1"/>
      <c r="E6" s="1"/>
      <c r="F6" s="1"/>
      <c r="G6" s="1"/>
      <c r="H6" s="1"/>
      <c r="I6" s="1"/>
      <c r="J6" s="1"/>
    </row>
    <row r="7" ht="0.75" customHeight="1"/>
    <row r="8" spans="1:10" ht="12.75">
      <c r="A8" s="617" t="s">
        <v>160</v>
      </c>
      <c r="B8" s="617"/>
      <c r="C8" s="33"/>
      <c r="H8" s="692" t="s">
        <v>774</v>
      </c>
      <c r="I8" s="692"/>
      <c r="J8" s="692"/>
    </row>
    <row r="9" spans="1:16" ht="12.75">
      <c r="A9" s="604" t="s">
        <v>2</v>
      </c>
      <c r="B9" s="604" t="s">
        <v>3</v>
      </c>
      <c r="C9" s="584" t="s">
        <v>744</v>
      </c>
      <c r="D9" s="585"/>
      <c r="E9" s="585"/>
      <c r="F9" s="586"/>
      <c r="G9" s="584" t="s">
        <v>102</v>
      </c>
      <c r="H9" s="585"/>
      <c r="I9" s="585"/>
      <c r="J9" s="586"/>
      <c r="O9" s="20"/>
      <c r="P9" s="23"/>
    </row>
    <row r="10" spans="1:10" ht="53.25" customHeight="1">
      <c r="A10" s="604"/>
      <c r="B10" s="604"/>
      <c r="C10" s="5" t="s">
        <v>183</v>
      </c>
      <c r="D10" s="5" t="s">
        <v>15</v>
      </c>
      <c r="E10" s="263" t="s">
        <v>357</v>
      </c>
      <c r="F10" s="7" t="s">
        <v>200</v>
      </c>
      <c r="G10" s="5" t="s">
        <v>183</v>
      </c>
      <c r="H10" s="27" t="s">
        <v>16</v>
      </c>
      <c r="I10" s="112" t="s">
        <v>861</v>
      </c>
      <c r="J10" s="5" t="s">
        <v>862</v>
      </c>
    </row>
    <row r="11" spans="1:10" ht="12.75">
      <c r="A11" s="5">
        <v>1</v>
      </c>
      <c r="B11" s="5">
        <v>2</v>
      </c>
      <c r="C11" s="5">
        <v>3</v>
      </c>
      <c r="D11" s="5">
        <v>4</v>
      </c>
      <c r="E11" s="5">
        <v>5</v>
      </c>
      <c r="F11" s="7">
        <v>6</v>
      </c>
      <c r="G11" s="5">
        <v>7</v>
      </c>
      <c r="H11" s="108">
        <v>8</v>
      </c>
      <c r="I11" s="5">
        <v>9</v>
      </c>
      <c r="J11" s="5">
        <v>10</v>
      </c>
    </row>
    <row r="12" spans="1:10" ht="12.75">
      <c r="A12" s="19">
        <v>1</v>
      </c>
      <c r="B12" s="359" t="s">
        <v>886</v>
      </c>
      <c r="C12" s="20"/>
      <c r="D12" s="20"/>
      <c r="E12" s="20"/>
      <c r="F12" s="111"/>
      <c r="G12" s="20"/>
      <c r="H12" s="30"/>
      <c r="I12" s="30"/>
      <c r="J12" s="30"/>
    </row>
    <row r="13" spans="1:10" ht="12.75">
      <c r="A13" s="19">
        <v>2</v>
      </c>
      <c r="B13" s="359" t="s">
        <v>887</v>
      </c>
      <c r="C13" s="20"/>
      <c r="D13" s="20"/>
      <c r="E13" s="20"/>
      <c r="F13" s="29"/>
      <c r="G13" s="20"/>
      <c r="H13" s="30"/>
      <c r="I13" s="30"/>
      <c r="J13" s="30"/>
    </row>
    <row r="14" spans="1:10" ht="12.75" customHeight="1">
      <c r="A14" s="19">
        <v>3</v>
      </c>
      <c r="B14" s="359" t="s">
        <v>888</v>
      </c>
      <c r="C14" s="20"/>
      <c r="D14" s="710" t="s">
        <v>879</v>
      </c>
      <c r="E14" s="711"/>
      <c r="F14" s="711"/>
      <c r="G14" s="711"/>
      <c r="H14" s="712"/>
      <c r="I14" s="30"/>
      <c r="J14" s="30"/>
    </row>
    <row r="15" spans="1:10" ht="12.75" customHeight="1">
      <c r="A15" s="19">
        <v>4</v>
      </c>
      <c r="B15" s="359" t="s">
        <v>889</v>
      </c>
      <c r="C15" s="20"/>
      <c r="D15" s="713"/>
      <c r="E15" s="714"/>
      <c r="F15" s="714"/>
      <c r="G15" s="714"/>
      <c r="H15" s="715"/>
      <c r="I15" s="30"/>
      <c r="J15" s="30"/>
    </row>
    <row r="16" spans="1:10" ht="12.75" customHeight="1">
      <c r="A16" s="19">
        <v>5</v>
      </c>
      <c r="B16" s="359" t="s">
        <v>890</v>
      </c>
      <c r="C16" s="20"/>
      <c r="D16" s="713"/>
      <c r="E16" s="714"/>
      <c r="F16" s="714"/>
      <c r="G16" s="714"/>
      <c r="H16" s="715"/>
      <c r="I16" s="30"/>
      <c r="J16" s="30"/>
    </row>
    <row r="17" spans="1:10" ht="12.75" customHeight="1">
      <c r="A17" s="19">
        <v>6</v>
      </c>
      <c r="B17" s="359" t="s">
        <v>891</v>
      </c>
      <c r="C17" s="20"/>
      <c r="D17" s="713"/>
      <c r="E17" s="714"/>
      <c r="F17" s="714"/>
      <c r="G17" s="714"/>
      <c r="H17" s="715"/>
      <c r="I17" s="30"/>
      <c r="J17" s="30"/>
    </row>
    <row r="18" spans="1:10" ht="12.75" customHeight="1">
      <c r="A18" s="19">
        <v>7</v>
      </c>
      <c r="B18" s="359" t="s">
        <v>892</v>
      </c>
      <c r="C18" s="20"/>
      <c r="D18" s="713"/>
      <c r="E18" s="714"/>
      <c r="F18" s="714"/>
      <c r="G18" s="714"/>
      <c r="H18" s="715"/>
      <c r="I18" s="30"/>
      <c r="J18" s="30"/>
    </row>
    <row r="19" spans="1:10" ht="12.75" customHeight="1">
      <c r="A19" s="19">
        <v>8</v>
      </c>
      <c r="B19" s="359" t="s">
        <v>893</v>
      </c>
      <c r="C19" s="20"/>
      <c r="D19" s="713"/>
      <c r="E19" s="714"/>
      <c r="F19" s="714"/>
      <c r="G19" s="714"/>
      <c r="H19" s="715"/>
      <c r="I19" s="30"/>
      <c r="J19" s="30"/>
    </row>
    <row r="20" spans="1:10" ht="12.75" customHeight="1">
      <c r="A20" s="19">
        <v>9</v>
      </c>
      <c r="B20" s="359" t="s">
        <v>894</v>
      </c>
      <c r="C20" s="20"/>
      <c r="D20" s="713"/>
      <c r="E20" s="714"/>
      <c r="F20" s="714"/>
      <c r="G20" s="714"/>
      <c r="H20" s="715"/>
      <c r="I20" s="30"/>
      <c r="J20" s="30"/>
    </row>
    <row r="21" spans="1:10" ht="12.75" customHeight="1">
      <c r="A21" s="19">
        <v>10</v>
      </c>
      <c r="B21" s="359" t="s">
        <v>895</v>
      </c>
      <c r="C21" s="20"/>
      <c r="D21" s="713"/>
      <c r="E21" s="714"/>
      <c r="F21" s="714"/>
      <c r="G21" s="714"/>
      <c r="H21" s="715"/>
      <c r="I21" s="30"/>
      <c r="J21" s="30"/>
    </row>
    <row r="22" spans="1:10" ht="12.75" customHeight="1">
      <c r="A22" s="19">
        <v>11</v>
      </c>
      <c r="B22" s="359" t="s">
        <v>896</v>
      </c>
      <c r="C22" s="20"/>
      <c r="D22" s="713"/>
      <c r="E22" s="714"/>
      <c r="F22" s="714"/>
      <c r="G22" s="714"/>
      <c r="H22" s="715"/>
      <c r="I22" s="30"/>
      <c r="J22" s="30"/>
    </row>
    <row r="23" spans="1:10" ht="12.75" customHeight="1">
      <c r="A23" s="19">
        <v>12</v>
      </c>
      <c r="B23" s="359" t="s">
        <v>897</v>
      </c>
      <c r="C23" s="20"/>
      <c r="D23" s="713"/>
      <c r="E23" s="714"/>
      <c r="F23" s="714"/>
      <c r="G23" s="714"/>
      <c r="H23" s="715"/>
      <c r="I23" s="30"/>
      <c r="J23" s="30"/>
    </row>
    <row r="24" spans="1:10" ht="12.75" customHeight="1">
      <c r="A24" s="19">
        <v>13</v>
      </c>
      <c r="B24" s="359" t="s">
        <v>898</v>
      </c>
      <c r="C24" s="20"/>
      <c r="D24" s="713"/>
      <c r="E24" s="714"/>
      <c r="F24" s="714"/>
      <c r="G24" s="714"/>
      <c r="H24" s="715"/>
      <c r="I24" s="30"/>
      <c r="J24" s="30"/>
    </row>
    <row r="25" spans="1:10" ht="12.75">
      <c r="A25" s="19">
        <v>14</v>
      </c>
      <c r="B25" s="359" t="s">
        <v>899</v>
      </c>
      <c r="C25" s="20"/>
      <c r="D25" s="713"/>
      <c r="E25" s="714"/>
      <c r="F25" s="714"/>
      <c r="G25" s="714"/>
      <c r="H25" s="715"/>
      <c r="I25" s="30"/>
      <c r="J25" s="30"/>
    </row>
    <row r="26" spans="1:10" ht="12.75">
      <c r="A26" s="19">
        <v>15</v>
      </c>
      <c r="B26" s="359" t="s">
        <v>900</v>
      </c>
      <c r="C26" s="20"/>
      <c r="D26" s="713"/>
      <c r="E26" s="714"/>
      <c r="F26" s="714"/>
      <c r="G26" s="714"/>
      <c r="H26" s="715"/>
      <c r="I26" s="30"/>
      <c r="J26" s="30"/>
    </row>
    <row r="27" spans="1:10" ht="12.75">
      <c r="A27" s="19">
        <v>16</v>
      </c>
      <c r="B27" s="359" t="s">
        <v>901</v>
      </c>
      <c r="C27" s="20"/>
      <c r="D27" s="713"/>
      <c r="E27" s="714"/>
      <c r="F27" s="714"/>
      <c r="G27" s="714"/>
      <c r="H27" s="715"/>
      <c r="I27" s="30"/>
      <c r="J27" s="30"/>
    </row>
    <row r="28" spans="1:10" ht="12.75">
      <c r="A28" s="19">
        <v>17</v>
      </c>
      <c r="B28" s="359" t="s">
        <v>902</v>
      </c>
      <c r="C28" s="20"/>
      <c r="D28" s="713"/>
      <c r="E28" s="714"/>
      <c r="F28" s="714"/>
      <c r="G28" s="714"/>
      <c r="H28" s="715"/>
      <c r="I28" s="30"/>
      <c r="J28" s="30"/>
    </row>
    <row r="29" spans="1:10" ht="12.75">
      <c r="A29" s="19">
        <v>18</v>
      </c>
      <c r="B29" s="359" t="s">
        <v>903</v>
      </c>
      <c r="C29" s="20"/>
      <c r="D29" s="713"/>
      <c r="E29" s="714"/>
      <c r="F29" s="714"/>
      <c r="G29" s="714"/>
      <c r="H29" s="715"/>
      <c r="I29" s="30"/>
      <c r="J29" s="30"/>
    </row>
    <row r="30" spans="1:10" ht="12.75">
      <c r="A30" s="19">
        <v>19</v>
      </c>
      <c r="B30" s="359" t="s">
        <v>904</v>
      </c>
      <c r="C30" s="20"/>
      <c r="D30" s="716"/>
      <c r="E30" s="717"/>
      <c r="F30" s="717"/>
      <c r="G30" s="717"/>
      <c r="H30" s="718"/>
      <c r="I30" s="30"/>
      <c r="J30" s="30"/>
    </row>
    <row r="31" spans="1:10" ht="12.75">
      <c r="A31" s="21">
        <v>20</v>
      </c>
      <c r="B31" s="359" t="s">
        <v>905</v>
      </c>
      <c r="C31" s="20"/>
      <c r="D31" s="20"/>
      <c r="E31" s="20"/>
      <c r="F31" s="29"/>
      <c r="G31" s="20"/>
      <c r="H31" s="30"/>
      <c r="I31" s="30"/>
      <c r="J31" s="30"/>
    </row>
    <row r="32" spans="1:10" ht="12.75">
      <c r="A32" s="21">
        <v>21</v>
      </c>
      <c r="B32" s="359" t="s">
        <v>906</v>
      </c>
      <c r="C32" s="20"/>
      <c r="D32" s="20"/>
      <c r="E32" s="20"/>
      <c r="F32" s="29"/>
      <c r="G32" s="20"/>
      <c r="H32" s="30"/>
      <c r="I32" s="30"/>
      <c r="J32" s="30"/>
    </row>
    <row r="33" spans="1:10" ht="12.75">
      <c r="A33" s="3" t="s">
        <v>17</v>
      </c>
      <c r="B33" s="31"/>
      <c r="C33" s="31"/>
      <c r="D33" s="20"/>
      <c r="E33" s="20"/>
      <c r="F33" s="29"/>
      <c r="G33" s="20"/>
      <c r="H33" s="30"/>
      <c r="I33" s="30"/>
      <c r="J33" s="30"/>
    </row>
    <row r="34" spans="1:10" ht="12.75">
      <c r="A34" s="12"/>
      <c r="B34" s="32"/>
      <c r="C34" s="32"/>
      <c r="D34" s="23"/>
      <c r="E34" s="23"/>
      <c r="F34" s="23"/>
      <c r="G34" s="23"/>
      <c r="H34" s="23"/>
      <c r="I34" s="23"/>
      <c r="J34" s="23"/>
    </row>
    <row r="35" spans="1:10" ht="12.75">
      <c r="A35" s="707" t="s">
        <v>863</v>
      </c>
      <c r="B35" s="707"/>
      <c r="C35" s="707"/>
      <c r="D35" s="707"/>
      <c r="E35" s="707"/>
      <c r="F35" s="707"/>
      <c r="G35" s="707"/>
      <c r="H35" s="707"/>
      <c r="I35" s="23"/>
      <c r="J35" s="23"/>
    </row>
    <row r="36" spans="1:10" ht="12.75">
      <c r="A36" s="12"/>
      <c r="B36" s="32"/>
      <c r="C36" s="32"/>
      <c r="D36" s="23"/>
      <c r="E36" s="23"/>
      <c r="F36" s="23"/>
      <c r="G36" s="23"/>
      <c r="H36" s="23"/>
      <c r="I36" s="23"/>
      <c r="J36" s="23"/>
    </row>
    <row r="37" spans="1:10" ht="12.75">
      <c r="A37" s="12"/>
      <c r="B37" s="32"/>
      <c r="C37" s="32"/>
      <c r="D37" s="23"/>
      <c r="E37" s="23"/>
      <c r="F37" s="23"/>
      <c r="G37" s="23"/>
      <c r="H37" s="23"/>
      <c r="I37" s="23"/>
      <c r="J37" s="23"/>
    </row>
    <row r="38" spans="1:10" ht="15.75" customHeight="1">
      <c r="A38" s="15" t="s">
        <v>12</v>
      </c>
      <c r="B38" s="15"/>
      <c r="C38" s="15"/>
      <c r="D38" s="15"/>
      <c r="E38" s="15"/>
      <c r="F38" s="15"/>
      <c r="G38" s="15"/>
      <c r="H38" s="641" t="s">
        <v>1040</v>
      </c>
      <c r="I38" s="641"/>
      <c r="J38" s="641"/>
    </row>
    <row r="39" spans="1:10" ht="12.75" customHeight="1">
      <c r="A39" s="89"/>
      <c r="B39" s="89"/>
      <c r="C39" s="89"/>
      <c r="D39" s="89"/>
      <c r="E39" s="89"/>
      <c r="F39" s="89"/>
      <c r="G39" s="89"/>
      <c r="H39" s="641"/>
      <c r="I39" s="641"/>
      <c r="J39" s="641"/>
    </row>
    <row r="40" spans="1:10" ht="26.25" customHeight="1">
      <c r="A40" s="89"/>
      <c r="B40" s="89"/>
      <c r="C40" s="89"/>
      <c r="D40" s="89"/>
      <c r="E40" s="89"/>
      <c r="F40" s="89"/>
      <c r="G40" s="89"/>
      <c r="H40" s="641"/>
      <c r="I40" s="641"/>
      <c r="J40" s="641"/>
    </row>
    <row r="41" spans="1:10" ht="12.75">
      <c r="A41" s="15"/>
      <c r="B41" s="15"/>
      <c r="C41" s="15"/>
      <c r="E41" s="15"/>
      <c r="H41" s="37"/>
      <c r="I41" s="37"/>
      <c r="J41" s="37"/>
    </row>
    <row r="45" spans="1:10" ht="12.75">
      <c r="A45" s="709"/>
      <c r="B45" s="709"/>
      <c r="C45" s="709"/>
      <c r="D45" s="709"/>
      <c r="E45" s="709"/>
      <c r="F45" s="709"/>
      <c r="G45" s="709"/>
      <c r="H45" s="709"/>
      <c r="I45" s="709"/>
      <c r="J45" s="709"/>
    </row>
    <row r="47" spans="1:10" ht="12.75">
      <c r="A47" s="709"/>
      <c r="B47" s="709"/>
      <c r="C47" s="709"/>
      <c r="D47" s="709"/>
      <c r="E47" s="709"/>
      <c r="F47" s="709"/>
      <c r="G47" s="709"/>
      <c r="H47" s="709"/>
      <c r="I47" s="709"/>
      <c r="J47" s="709"/>
    </row>
  </sheetData>
  <sheetProtection/>
  <mergeCells count="15">
    <mergeCell ref="H38:J40"/>
    <mergeCell ref="A45:J45"/>
    <mergeCell ref="A47:J47"/>
    <mergeCell ref="A9:A10"/>
    <mergeCell ref="B9:B10"/>
    <mergeCell ref="C9:F9"/>
    <mergeCell ref="G9:J9"/>
    <mergeCell ref="A35:H35"/>
    <mergeCell ref="D14:H30"/>
    <mergeCell ref="E1:I1"/>
    <mergeCell ref="A2:J2"/>
    <mergeCell ref="A3:J3"/>
    <mergeCell ref="A5:J5"/>
    <mergeCell ref="A8:B8"/>
    <mergeCell ref="H8:J8"/>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r:id="rId1"/>
</worksheet>
</file>

<file path=xl/worksheets/sheet18.xml><?xml version="1.0" encoding="utf-8"?>
<worksheet xmlns="http://schemas.openxmlformats.org/spreadsheetml/2006/main" xmlns:r="http://schemas.openxmlformats.org/officeDocument/2006/relationships">
  <sheetPr>
    <pageSetUpPr fitToPage="1"/>
  </sheetPr>
  <dimension ref="A1:P46"/>
  <sheetViews>
    <sheetView view="pageBreakPreview" zoomScale="78" zoomScaleSheetLayoutView="78" zoomScalePageLayoutView="0" workbookViewId="0" topLeftCell="A7">
      <selection activeCell="H37" sqref="H37:J39"/>
    </sheetView>
  </sheetViews>
  <sheetFormatPr defaultColWidth="9.140625" defaultRowHeight="12.75"/>
  <cols>
    <col min="1" max="1" width="7.421875" style="16" customWidth="1"/>
    <col min="2" max="2" width="17.140625" style="16" customWidth="1"/>
    <col min="3" max="3" width="11.00390625" style="16" customWidth="1"/>
    <col min="4" max="4" width="10.00390625" style="16" customWidth="1"/>
    <col min="5" max="5" width="13.140625" style="16" customWidth="1"/>
    <col min="6" max="6" width="14.28125" style="16" customWidth="1"/>
    <col min="7" max="7" width="13.28125" style="16" customWidth="1"/>
    <col min="8" max="8" width="14.7109375" style="16" customWidth="1"/>
    <col min="9" max="9" width="16.7109375" style="16" customWidth="1"/>
    <col min="10" max="10" width="19.28125" style="16" customWidth="1"/>
    <col min="11" max="16384" width="9.140625" style="16" customWidth="1"/>
  </cols>
  <sheetData>
    <row r="1" spans="5:10" ht="12.75">
      <c r="E1" s="618"/>
      <c r="F1" s="618"/>
      <c r="G1" s="618"/>
      <c r="H1" s="618"/>
      <c r="I1" s="618"/>
      <c r="J1" s="149" t="s">
        <v>426</v>
      </c>
    </row>
    <row r="2" spans="1:10" ht="15">
      <c r="A2" s="699" t="s">
        <v>0</v>
      </c>
      <c r="B2" s="699"/>
      <c r="C2" s="699"/>
      <c r="D2" s="699"/>
      <c r="E2" s="699"/>
      <c r="F2" s="699"/>
      <c r="G2" s="699"/>
      <c r="H2" s="699"/>
      <c r="I2" s="699"/>
      <c r="J2" s="699"/>
    </row>
    <row r="3" spans="1:10" ht="20.25">
      <c r="A3" s="615" t="s">
        <v>697</v>
      </c>
      <c r="B3" s="615"/>
      <c r="C3" s="615"/>
      <c r="D3" s="615"/>
      <c r="E3" s="615"/>
      <c r="F3" s="615"/>
      <c r="G3" s="615"/>
      <c r="H3" s="615"/>
      <c r="I3" s="615"/>
      <c r="J3" s="615"/>
    </row>
    <row r="4" ht="14.25" customHeight="1"/>
    <row r="5" spans="1:10" ht="31.5" customHeight="1">
      <c r="A5" s="705" t="s">
        <v>749</v>
      </c>
      <c r="B5" s="705"/>
      <c r="C5" s="705"/>
      <c r="D5" s="705"/>
      <c r="E5" s="705"/>
      <c r="F5" s="705"/>
      <c r="G5" s="705"/>
      <c r="H5" s="705"/>
      <c r="I5" s="705"/>
      <c r="J5" s="705"/>
    </row>
    <row r="6" spans="1:10" ht="13.5" customHeight="1">
      <c r="A6" s="1"/>
      <c r="B6" s="1"/>
      <c r="C6" s="1"/>
      <c r="D6" s="1"/>
      <c r="E6" s="1"/>
      <c r="F6" s="1"/>
      <c r="G6" s="1"/>
      <c r="H6" s="1"/>
      <c r="I6" s="1"/>
      <c r="J6" s="1"/>
    </row>
    <row r="7" ht="0.75" customHeight="1"/>
    <row r="8" spans="1:10" ht="12.75">
      <c r="A8" s="617" t="s">
        <v>160</v>
      </c>
      <c r="B8" s="617"/>
      <c r="C8" s="33"/>
      <c r="H8" s="692" t="s">
        <v>774</v>
      </c>
      <c r="I8" s="692"/>
      <c r="J8" s="692"/>
    </row>
    <row r="9" spans="1:16" ht="12.75">
      <c r="A9" s="604" t="s">
        <v>2</v>
      </c>
      <c r="B9" s="604" t="s">
        <v>3</v>
      </c>
      <c r="C9" s="584" t="s">
        <v>744</v>
      </c>
      <c r="D9" s="585"/>
      <c r="E9" s="585"/>
      <c r="F9" s="586"/>
      <c r="G9" s="584" t="s">
        <v>102</v>
      </c>
      <c r="H9" s="585"/>
      <c r="I9" s="585"/>
      <c r="J9" s="586"/>
      <c r="O9" s="20"/>
      <c r="P9" s="23"/>
    </row>
    <row r="10" spans="1:10" ht="53.25" customHeight="1">
      <c r="A10" s="604"/>
      <c r="B10" s="604"/>
      <c r="C10" s="5" t="s">
        <v>183</v>
      </c>
      <c r="D10" s="5" t="s">
        <v>15</v>
      </c>
      <c r="E10" s="263" t="s">
        <v>358</v>
      </c>
      <c r="F10" s="7" t="s">
        <v>200</v>
      </c>
      <c r="G10" s="5" t="s">
        <v>183</v>
      </c>
      <c r="H10" s="27" t="s">
        <v>16</v>
      </c>
      <c r="I10" s="112" t="s">
        <v>861</v>
      </c>
      <c r="J10" s="5" t="s">
        <v>862</v>
      </c>
    </row>
    <row r="11" spans="1:10" ht="12.75">
      <c r="A11" s="5">
        <v>1</v>
      </c>
      <c r="B11" s="5">
        <v>2</v>
      </c>
      <c r="C11" s="5">
        <v>3</v>
      </c>
      <c r="D11" s="5">
        <v>4</v>
      </c>
      <c r="E11" s="5">
        <v>5</v>
      </c>
      <c r="F11" s="7">
        <v>6</v>
      </c>
      <c r="G11" s="5">
        <v>7</v>
      </c>
      <c r="H11" s="108">
        <v>8</v>
      </c>
      <c r="I11" s="5">
        <v>9</v>
      </c>
      <c r="J11" s="5">
        <v>10</v>
      </c>
    </row>
    <row r="12" spans="1:10" ht="12.75">
      <c r="A12" s="19">
        <v>1</v>
      </c>
      <c r="B12" s="20" t="s">
        <v>886</v>
      </c>
      <c r="C12" s="20"/>
      <c r="D12" s="20"/>
      <c r="E12" s="20"/>
      <c r="F12" s="111"/>
      <c r="G12" s="20"/>
      <c r="H12" s="30"/>
      <c r="I12" s="30"/>
      <c r="J12" s="30"/>
    </row>
    <row r="13" spans="1:10" ht="12.75">
      <c r="A13" s="19">
        <v>2</v>
      </c>
      <c r="B13" s="20" t="s">
        <v>887</v>
      </c>
      <c r="C13" s="20"/>
      <c r="D13" s="20"/>
      <c r="E13" s="20"/>
      <c r="F13" s="29"/>
      <c r="G13" s="20"/>
      <c r="H13" s="30"/>
      <c r="I13" s="30"/>
      <c r="J13" s="30"/>
    </row>
    <row r="14" spans="1:10" ht="12.75" customHeight="1">
      <c r="A14" s="19">
        <v>3</v>
      </c>
      <c r="B14" s="20" t="s">
        <v>888</v>
      </c>
      <c r="C14" s="20"/>
      <c r="D14" s="710" t="s">
        <v>879</v>
      </c>
      <c r="E14" s="711"/>
      <c r="F14" s="711"/>
      <c r="G14" s="711"/>
      <c r="H14" s="712"/>
      <c r="I14" s="30"/>
      <c r="J14" s="30"/>
    </row>
    <row r="15" spans="1:10" ht="12.75" customHeight="1">
      <c r="A15" s="19">
        <v>4</v>
      </c>
      <c r="B15" s="20" t="s">
        <v>889</v>
      </c>
      <c r="C15" s="20"/>
      <c r="D15" s="713"/>
      <c r="E15" s="714"/>
      <c r="F15" s="714"/>
      <c r="G15" s="714"/>
      <c r="H15" s="715"/>
      <c r="I15" s="30"/>
      <c r="J15" s="30"/>
    </row>
    <row r="16" spans="1:10" ht="12.75" customHeight="1">
      <c r="A16" s="19">
        <v>5</v>
      </c>
      <c r="B16" s="20" t="s">
        <v>890</v>
      </c>
      <c r="C16" s="20"/>
      <c r="D16" s="713"/>
      <c r="E16" s="714"/>
      <c r="F16" s="714"/>
      <c r="G16" s="714"/>
      <c r="H16" s="715"/>
      <c r="I16" s="30"/>
      <c r="J16" s="30"/>
    </row>
    <row r="17" spans="1:10" ht="12.75" customHeight="1">
      <c r="A17" s="19">
        <v>6</v>
      </c>
      <c r="B17" s="20" t="s">
        <v>891</v>
      </c>
      <c r="C17" s="20"/>
      <c r="D17" s="713"/>
      <c r="E17" s="714"/>
      <c r="F17" s="714"/>
      <c r="G17" s="714"/>
      <c r="H17" s="715"/>
      <c r="I17" s="30"/>
      <c r="J17" s="30"/>
    </row>
    <row r="18" spans="1:10" ht="12.75" customHeight="1">
      <c r="A18" s="19">
        <v>7</v>
      </c>
      <c r="B18" s="20" t="s">
        <v>892</v>
      </c>
      <c r="C18" s="20"/>
      <c r="D18" s="713"/>
      <c r="E18" s="714"/>
      <c r="F18" s="714"/>
      <c r="G18" s="714"/>
      <c r="H18" s="715"/>
      <c r="I18" s="30"/>
      <c r="J18" s="30"/>
    </row>
    <row r="19" spans="1:10" ht="12.75" customHeight="1">
      <c r="A19" s="19">
        <v>8</v>
      </c>
      <c r="B19" s="20" t="s">
        <v>893</v>
      </c>
      <c r="C19" s="20"/>
      <c r="D19" s="713"/>
      <c r="E19" s="714"/>
      <c r="F19" s="714"/>
      <c r="G19" s="714"/>
      <c r="H19" s="715"/>
      <c r="I19" s="30"/>
      <c r="J19" s="30"/>
    </row>
    <row r="20" spans="1:10" ht="12.75" customHeight="1">
      <c r="A20" s="19">
        <v>9</v>
      </c>
      <c r="B20" s="20" t="s">
        <v>894</v>
      </c>
      <c r="C20" s="20"/>
      <c r="D20" s="713"/>
      <c r="E20" s="714"/>
      <c r="F20" s="714"/>
      <c r="G20" s="714"/>
      <c r="H20" s="715"/>
      <c r="I20" s="30"/>
      <c r="J20" s="30"/>
    </row>
    <row r="21" spans="1:10" ht="12.75" customHeight="1">
      <c r="A21" s="19">
        <v>10</v>
      </c>
      <c r="B21" s="20" t="s">
        <v>895</v>
      </c>
      <c r="C21" s="20"/>
      <c r="D21" s="713"/>
      <c r="E21" s="714"/>
      <c r="F21" s="714"/>
      <c r="G21" s="714"/>
      <c r="H21" s="715"/>
      <c r="I21" s="30"/>
      <c r="J21" s="30"/>
    </row>
    <row r="22" spans="1:10" ht="12.75" customHeight="1">
      <c r="A22" s="19">
        <v>11</v>
      </c>
      <c r="B22" s="20" t="s">
        <v>896</v>
      </c>
      <c r="C22" s="20"/>
      <c r="D22" s="713"/>
      <c r="E22" s="714"/>
      <c r="F22" s="714"/>
      <c r="G22" s="714"/>
      <c r="H22" s="715"/>
      <c r="I22" s="30"/>
      <c r="J22" s="30"/>
    </row>
    <row r="23" spans="1:10" ht="12.75" customHeight="1">
      <c r="A23" s="19">
        <v>12</v>
      </c>
      <c r="B23" s="20" t="s">
        <v>897</v>
      </c>
      <c r="C23" s="20"/>
      <c r="D23" s="713"/>
      <c r="E23" s="714"/>
      <c r="F23" s="714"/>
      <c r="G23" s="714"/>
      <c r="H23" s="715"/>
      <c r="I23" s="30"/>
      <c r="J23" s="30"/>
    </row>
    <row r="24" spans="1:10" ht="12.75" customHeight="1">
      <c r="A24" s="19">
        <v>13</v>
      </c>
      <c r="B24" s="20" t="s">
        <v>898</v>
      </c>
      <c r="C24" s="20"/>
      <c r="D24" s="713"/>
      <c r="E24" s="714"/>
      <c r="F24" s="714"/>
      <c r="G24" s="714"/>
      <c r="H24" s="715"/>
      <c r="I24" s="30"/>
      <c r="J24" s="30"/>
    </row>
    <row r="25" spans="1:10" ht="12.75" customHeight="1">
      <c r="A25" s="19">
        <v>14</v>
      </c>
      <c r="B25" s="20" t="s">
        <v>899</v>
      </c>
      <c r="C25" s="20"/>
      <c r="D25" s="713"/>
      <c r="E25" s="714"/>
      <c r="F25" s="714"/>
      <c r="G25" s="714"/>
      <c r="H25" s="715"/>
      <c r="I25" s="30"/>
      <c r="J25" s="30"/>
    </row>
    <row r="26" spans="1:10" ht="12.75">
      <c r="A26" s="19">
        <v>15</v>
      </c>
      <c r="B26" s="20" t="s">
        <v>900</v>
      </c>
      <c r="C26" s="20"/>
      <c r="D26" s="713"/>
      <c r="E26" s="714"/>
      <c r="F26" s="714"/>
      <c r="G26" s="714"/>
      <c r="H26" s="715"/>
      <c r="I26" s="30"/>
      <c r="J26" s="30"/>
    </row>
    <row r="27" spans="1:10" ht="12.75">
      <c r="A27" s="19">
        <v>16</v>
      </c>
      <c r="B27" s="20" t="s">
        <v>901</v>
      </c>
      <c r="C27" s="20"/>
      <c r="D27" s="713"/>
      <c r="E27" s="714"/>
      <c r="F27" s="714"/>
      <c r="G27" s="714"/>
      <c r="H27" s="715"/>
      <c r="I27" s="30"/>
      <c r="J27" s="30"/>
    </row>
    <row r="28" spans="1:10" ht="12.75">
      <c r="A28" s="19">
        <v>17</v>
      </c>
      <c r="B28" s="20" t="s">
        <v>902</v>
      </c>
      <c r="C28" s="20"/>
      <c r="D28" s="713"/>
      <c r="E28" s="714"/>
      <c r="F28" s="714"/>
      <c r="G28" s="714"/>
      <c r="H28" s="715"/>
      <c r="I28" s="30"/>
      <c r="J28" s="30"/>
    </row>
    <row r="29" spans="1:10" ht="12.75">
      <c r="A29" s="19">
        <v>18</v>
      </c>
      <c r="B29" s="20" t="s">
        <v>903</v>
      </c>
      <c r="C29" s="20"/>
      <c r="D29" s="716"/>
      <c r="E29" s="717"/>
      <c r="F29" s="717"/>
      <c r="G29" s="717"/>
      <c r="H29" s="718"/>
      <c r="I29" s="30"/>
      <c r="J29" s="30"/>
    </row>
    <row r="30" spans="1:10" ht="12.75">
      <c r="A30" s="19">
        <v>19</v>
      </c>
      <c r="B30" s="20" t="s">
        <v>904</v>
      </c>
      <c r="C30" s="20"/>
      <c r="D30" s="20"/>
      <c r="E30" s="20"/>
      <c r="F30" s="29"/>
      <c r="G30" s="20"/>
      <c r="H30" s="30"/>
      <c r="I30" s="30"/>
      <c r="J30" s="30"/>
    </row>
    <row r="31" spans="1:10" ht="12.75">
      <c r="A31" s="21">
        <v>20</v>
      </c>
      <c r="B31" s="20" t="s">
        <v>905</v>
      </c>
      <c r="C31" s="20"/>
      <c r="D31" s="20"/>
      <c r="E31" s="20"/>
      <c r="F31" s="29"/>
      <c r="G31" s="20"/>
      <c r="H31" s="30"/>
      <c r="I31" s="30"/>
      <c r="J31" s="30"/>
    </row>
    <row r="32" spans="1:10" ht="12.75">
      <c r="A32" s="21">
        <v>21</v>
      </c>
      <c r="B32" s="20" t="s">
        <v>906</v>
      </c>
      <c r="C32" s="20"/>
      <c r="D32" s="20"/>
      <c r="E32" s="20"/>
      <c r="F32" s="29"/>
      <c r="G32" s="20"/>
      <c r="H32" s="30"/>
      <c r="I32" s="30"/>
      <c r="J32" s="30"/>
    </row>
    <row r="33" spans="1:10" ht="12.75">
      <c r="A33" s="3" t="s">
        <v>17</v>
      </c>
      <c r="B33" s="31"/>
      <c r="C33" s="31"/>
      <c r="D33" s="20"/>
      <c r="E33" s="20"/>
      <c r="F33" s="29"/>
      <c r="G33" s="20"/>
      <c r="H33" s="30"/>
      <c r="I33" s="30"/>
      <c r="J33" s="30"/>
    </row>
    <row r="34" spans="1:10" ht="12.75">
      <c r="A34" s="12"/>
      <c r="B34" s="32"/>
      <c r="C34" s="32"/>
      <c r="D34" s="23"/>
      <c r="E34" s="23"/>
      <c r="F34" s="23"/>
      <c r="G34" s="23"/>
      <c r="H34" s="23"/>
      <c r="I34" s="23"/>
      <c r="J34" s="23"/>
    </row>
    <row r="35" spans="1:10" ht="12.75">
      <c r="A35" s="707" t="s">
        <v>863</v>
      </c>
      <c r="B35" s="707"/>
      <c r="C35" s="707"/>
      <c r="D35" s="707"/>
      <c r="E35" s="707"/>
      <c r="F35" s="707"/>
      <c r="G35" s="707"/>
      <c r="H35" s="707"/>
      <c r="I35" s="23"/>
      <c r="J35" s="23"/>
    </row>
    <row r="36" spans="1:10" ht="12.75">
      <c r="A36" s="12"/>
      <c r="B36" s="32"/>
      <c r="C36" s="32"/>
      <c r="D36" s="23"/>
      <c r="E36" s="23"/>
      <c r="F36" s="23"/>
      <c r="G36" s="23"/>
      <c r="H36" s="23"/>
      <c r="I36" s="23"/>
      <c r="J36" s="23"/>
    </row>
    <row r="37" spans="1:10" ht="15.75" customHeight="1">
      <c r="A37" s="15" t="s">
        <v>12</v>
      </c>
      <c r="B37" s="15"/>
      <c r="C37" s="15"/>
      <c r="D37" s="15"/>
      <c r="E37" s="15"/>
      <c r="F37" s="15"/>
      <c r="G37" s="15"/>
      <c r="H37" s="641" t="s">
        <v>1040</v>
      </c>
      <c r="I37" s="641"/>
      <c r="J37" s="641"/>
    </row>
    <row r="38" spans="1:10" ht="12.75" customHeight="1">
      <c r="A38" s="89"/>
      <c r="B38" s="89"/>
      <c r="C38" s="89"/>
      <c r="D38" s="89"/>
      <c r="E38" s="89"/>
      <c r="F38" s="89"/>
      <c r="G38" s="89"/>
      <c r="H38" s="641"/>
      <c r="I38" s="641"/>
      <c r="J38" s="641"/>
    </row>
    <row r="39" spans="1:10" ht="29.25" customHeight="1">
      <c r="A39" s="89"/>
      <c r="B39" s="89"/>
      <c r="C39" s="89"/>
      <c r="D39" s="89"/>
      <c r="E39" s="89"/>
      <c r="F39" s="89"/>
      <c r="G39" s="89"/>
      <c r="H39" s="641"/>
      <c r="I39" s="641"/>
      <c r="J39" s="641"/>
    </row>
    <row r="40" spans="1:10" ht="12.75">
      <c r="A40" s="15"/>
      <c r="B40" s="15"/>
      <c r="C40" s="15"/>
      <c r="E40" s="15"/>
      <c r="H40" s="37"/>
      <c r="I40" s="37"/>
      <c r="J40" s="37"/>
    </row>
    <row r="44" spans="1:10" ht="12.75">
      <c r="A44" s="709"/>
      <c r="B44" s="709"/>
      <c r="C44" s="709"/>
      <c r="D44" s="709"/>
      <c r="E44" s="709"/>
      <c r="F44" s="709"/>
      <c r="G44" s="709"/>
      <c r="H44" s="709"/>
      <c r="I44" s="709"/>
      <c r="J44" s="709"/>
    </row>
    <row r="46" spans="1:10" ht="12.75">
      <c r="A46" s="709"/>
      <c r="B46" s="709"/>
      <c r="C46" s="709"/>
      <c r="D46" s="709"/>
      <c r="E46" s="709"/>
      <c r="F46" s="709"/>
      <c r="G46" s="709"/>
      <c r="H46" s="709"/>
      <c r="I46" s="709"/>
      <c r="J46" s="709"/>
    </row>
  </sheetData>
  <sheetProtection/>
  <mergeCells count="15">
    <mergeCell ref="H37:J39"/>
    <mergeCell ref="A44:J44"/>
    <mergeCell ref="A46:J46"/>
    <mergeCell ref="A9:A10"/>
    <mergeCell ref="B9:B10"/>
    <mergeCell ref="C9:F9"/>
    <mergeCell ref="G9:J9"/>
    <mergeCell ref="A35:H35"/>
    <mergeCell ref="D14:H29"/>
    <mergeCell ref="E1:I1"/>
    <mergeCell ref="A2:J2"/>
    <mergeCell ref="A3:J3"/>
    <mergeCell ref="A5:J5"/>
    <mergeCell ref="A8:B8"/>
    <mergeCell ref="H8:J8"/>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r:id="rId1"/>
</worksheet>
</file>

<file path=xl/worksheets/sheet19.xml><?xml version="1.0" encoding="utf-8"?>
<worksheet xmlns="http://schemas.openxmlformats.org/spreadsheetml/2006/main" xmlns:r="http://schemas.openxmlformats.org/officeDocument/2006/relationships">
  <sheetPr>
    <pageSetUpPr fitToPage="1"/>
  </sheetPr>
  <dimension ref="A1:Y44"/>
  <sheetViews>
    <sheetView view="pageBreakPreview" zoomScale="90" zoomScaleSheetLayoutView="90" zoomScalePageLayoutView="0" workbookViewId="0" topLeftCell="A8">
      <selection activeCell="M12" sqref="M12:M32"/>
    </sheetView>
  </sheetViews>
  <sheetFormatPr defaultColWidth="9.140625" defaultRowHeight="12.75"/>
  <cols>
    <col min="1" max="1" width="6.7109375" style="16" customWidth="1"/>
    <col min="2" max="2" width="16.00390625" style="16" customWidth="1"/>
    <col min="3" max="3" width="12.00390625" style="16" customWidth="1"/>
    <col min="4" max="4" width="10.421875" style="16" customWidth="1"/>
    <col min="5" max="5" width="10.140625" style="16" customWidth="1"/>
    <col min="6" max="6" width="13.00390625" style="16" customWidth="1"/>
    <col min="7" max="7" width="15.140625" style="16" customWidth="1"/>
    <col min="8" max="8" width="12.421875" style="16" customWidth="1"/>
    <col min="9" max="9" width="12.140625" style="16" customWidth="1"/>
    <col min="10" max="10" width="11.7109375" style="16" customWidth="1"/>
    <col min="11" max="11" width="12.00390625" style="16" customWidth="1"/>
    <col min="12" max="12" width="14.140625" style="16" customWidth="1"/>
    <col min="13" max="13" width="9.140625" style="16" customWidth="1"/>
    <col min="14" max="14" width="10.28125" style="16" customWidth="1"/>
    <col min="15" max="15" width="17.421875" style="16" customWidth="1"/>
    <col min="16" max="16384" width="9.140625" style="16" customWidth="1"/>
  </cols>
  <sheetData>
    <row r="1" spans="4:15" ht="15">
      <c r="D1" s="37"/>
      <c r="E1" s="37"/>
      <c r="F1" s="37"/>
      <c r="G1" s="37"/>
      <c r="H1" s="37"/>
      <c r="I1" s="37"/>
      <c r="J1" s="37"/>
      <c r="K1" s="37"/>
      <c r="L1" s="719" t="s">
        <v>62</v>
      </c>
      <c r="M1" s="719"/>
      <c r="N1" s="44"/>
      <c r="O1" s="44"/>
    </row>
    <row r="2" spans="1:15" ht="15">
      <c r="A2" s="699" t="s">
        <v>0</v>
      </c>
      <c r="B2" s="699"/>
      <c r="C2" s="699"/>
      <c r="D2" s="699"/>
      <c r="E2" s="699"/>
      <c r="F2" s="699"/>
      <c r="G2" s="699"/>
      <c r="H2" s="699"/>
      <c r="I2" s="699"/>
      <c r="J2" s="699"/>
      <c r="K2" s="699"/>
      <c r="L2" s="699"/>
      <c r="M2" s="46"/>
      <c r="N2" s="46"/>
      <c r="O2" s="46"/>
    </row>
    <row r="3" spans="1:15" ht="20.25">
      <c r="A3" s="615" t="s">
        <v>697</v>
      </c>
      <c r="B3" s="615"/>
      <c r="C3" s="615"/>
      <c r="D3" s="615"/>
      <c r="E3" s="615"/>
      <c r="F3" s="615"/>
      <c r="G3" s="615"/>
      <c r="H3" s="615"/>
      <c r="I3" s="615"/>
      <c r="J3" s="615"/>
      <c r="K3" s="615"/>
      <c r="L3" s="615"/>
      <c r="M3" s="45"/>
      <c r="N3" s="45"/>
      <c r="O3" s="45"/>
    </row>
    <row r="4" ht="10.5" customHeight="1"/>
    <row r="5" spans="1:12" ht="19.5" customHeight="1">
      <c r="A5" s="705" t="s">
        <v>750</v>
      </c>
      <c r="B5" s="705"/>
      <c r="C5" s="705"/>
      <c r="D5" s="705"/>
      <c r="E5" s="705"/>
      <c r="F5" s="705"/>
      <c r="G5" s="705"/>
      <c r="H5" s="705"/>
      <c r="I5" s="705"/>
      <c r="J5" s="705"/>
      <c r="K5" s="705"/>
      <c r="L5" s="705"/>
    </row>
    <row r="6" spans="1:12" ht="12.75">
      <c r="A6" s="24"/>
      <c r="B6" s="24"/>
      <c r="C6" s="24"/>
      <c r="D6" s="24"/>
      <c r="E6" s="24"/>
      <c r="F6" s="24"/>
      <c r="G6" s="24"/>
      <c r="H6" s="24"/>
      <c r="I6" s="24"/>
      <c r="J6" s="24"/>
      <c r="K6" s="24"/>
      <c r="L6" s="24"/>
    </row>
    <row r="7" spans="1:12" ht="12.75">
      <c r="A7" s="617" t="s">
        <v>160</v>
      </c>
      <c r="B7" s="617"/>
      <c r="F7" s="721" t="s">
        <v>18</v>
      </c>
      <c r="G7" s="721"/>
      <c r="H7" s="721"/>
      <c r="I7" s="721"/>
      <c r="J7" s="721"/>
      <c r="K7" s="721"/>
      <c r="L7" s="721"/>
    </row>
    <row r="8" spans="1:12" ht="12.75">
      <c r="A8" s="15"/>
      <c r="F8" s="17"/>
      <c r="G8" s="107"/>
      <c r="H8" s="107"/>
      <c r="I8" s="722" t="s">
        <v>777</v>
      </c>
      <c r="J8" s="722"/>
      <c r="K8" s="722"/>
      <c r="L8" s="722"/>
    </row>
    <row r="9" spans="1:18" s="15" customFormat="1" ht="12.75">
      <c r="A9" s="604" t="s">
        <v>2</v>
      </c>
      <c r="B9" s="604" t="s">
        <v>3</v>
      </c>
      <c r="C9" s="587" t="s">
        <v>19</v>
      </c>
      <c r="D9" s="588"/>
      <c r="E9" s="588"/>
      <c r="F9" s="588"/>
      <c r="G9" s="588"/>
      <c r="H9" s="587" t="s">
        <v>41</v>
      </c>
      <c r="I9" s="588"/>
      <c r="J9" s="588"/>
      <c r="K9" s="588"/>
      <c r="L9" s="588"/>
      <c r="Q9" s="31"/>
      <c r="R9" s="32"/>
    </row>
    <row r="10" spans="1:12" s="15" customFormat="1" ht="77.25" customHeight="1">
      <c r="A10" s="604"/>
      <c r="B10" s="604"/>
      <c r="C10" s="5" t="s">
        <v>751</v>
      </c>
      <c r="D10" s="5" t="s">
        <v>783</v>
      </c>
      <c r="E10" s="5" t="s">
        <v>69</v>
      </c>
      <c r="F10" s="5" t="s">
        <v>70</v>
      </c>
      <c r="G10" s="5" t="s">
        <v>656</v>
      </c>
      <c r="H10" s="5" t="s">
        <v>751</v>
      </c>
      <c r="I10" s="5" t="s">
        <v>783</v>
      </c>
      <c r="J10" s="5" t="s">
        <v>69</v>
      </c>
      <c r="K10" s="5" t="s">
        <v>70</v>
      </c>
      <c r="L10" s="5" t="s">
        <v>657</v>
      </c>
    </row>
    <row r="11" spans="1:19" s="15" customFormat="1" ht="12.75">
      <c r="A11" s="5">
        <v>1</v>
      </c>
      <c r="B11" s="5">
        <v>2</v>
      </c>
      <c r="C11" s="5">
        <v>3</v>
      </c>
      <c r="D11" s="5">
        <v>4</v>
      </c>
      <c r="E11" s="5">
        <v>5</v>
      </c>
      <c r="F11" s="5">
        <v>6</v>
      </c>
      <c r="G11" s="5">
        <v>7</v>
      </c>
      <c r="H11" s="5">
        <v>8</v>
      </c>
      <c r="I11" s="5">
        <v>9</v>
      </c>
      <c r="J11" s="5">
        <v>10</v>
      </c>
      <c r="K11" s="5">
        <v>11</v>
      </c>
      <c r="L11" s="5">
        <v>12</v>
      </c>
      <c r="N11" s="15" t="s">
        <v>921</v>
      </c>
      <c r="O11" s="15" t="s">
        <v>920</v>
      </c>
      <c r="P11" s="15" t="s">
        <v>19</v>
      </c>
      <c r="Q11" s="15" t="s">
        <v>41</v>
      </c>
      <c r="R11" s="15" t="s">
        <v>924</v>
      </c>
      <c r="S11" s="15" t="s">
        <v>923</v>
      </c>
    </row>
    <row r="12" spans="1:25" ht="12.75">
      <c r="A12" s="19">
        <v>1</v>
      </c>
      <c r="B12" s="20" t="s">
        <v>886</v>
      </c>
      <c r="C12" s="357">
        <v>516.80552</v>
      </c>
      <c r="D12" s="357">
        <v>5.039999999999964</v>
      </c>
      <c r="E12" s="20">
        <v>450.59999999999997</v>
      </c>
      <c r="F12" s="20">
        <v>437.74999999999994</v>
      </c>
      <c r="G12" s="357">
        <f>D12+E12-F12</f>
        <v>17.889999999999986</v>
      </c>
      <c r="H12" s="361">
        <v>221.48807999999997</v>
      </c>
      <c r="I12" s="361">
        <v>-1.3000000000000114</v>
      </c>
      <c r="J12" s="361">
        <v>229.85999999999999</v>
      </c>
      <c r="K12" s="29">
        <v>228.55999999999997</v>
      </c>
      <c r="L12" s="357">
        <f>I12+J12-K12</f>
        <v>0</v>
      </c>
      <c r="M12" s="16">
        <f>K12+F12</f>
        <v>666.31</v>
      </c>
      <c r="N12" s="16">
        <v>31823</v>
      </c>
      <c r="O12" s="406">
        <f>N12*232*100/1000000</f>
        <v>738.2936</v>
      </c>
      <c r="P12" s="406">
        <f>O12*70/100</f>
        <v>516.80552</v>
      </c>
      <c r="Q12" s="406">
        <f>O12*30/100</f>
        <v>221.48807999999997</v>
      </c>
      <c r="R12" s="406">
        <f>P12*3000/100000</f>
        <v>15.5041656</v>
      </c>
      <c r="S12" s="406">
        <f>Q12*2000/100000</f>
        <v>4.429761599999999</v>
      </c>
      <c r="T12" s="406">
        <f>R12+S12</f>
        <v>19.9339272</v>
      </c>
      <c r="U12" s="406">
        <v>25.4330928</v>
      </c>
      <c r="V12" s="406">
        <f>T12+U12</f>
        <v>45.36702</v>
      </c>
      <c r="W12" s="406">
        <f>N12*232*0.0001*750/100000</f>
        <v>5.537202000000001</v>
      </c>
      <c r="X12" s="406">
        <v>7.064747999999999</v>
      </c>
      <c r="Y12" s="406">
        <f>SUM(W12:X12)</f>
        <v>12.601949999999999</v>
      </c>
    </row>
    <row r="13" spans="1:25" ht="12.75">
      <c r="A13" s="19">
        <v>2</v>
      </c>
      <c r="B13" s="20" t="s">
        <v>887</v>
      </c>
      <c r="C13" s="357">
        <v>813.4940799999999</v>
      </c>
      <c r="D13" s="357">
        <v>0</v>
      </c>
      <c r="E13" s="20">
        <v>771</v>
      </c>
      <c r="F13" s="20">
        <v>711</v>
      </c>
      <c r="G13" s="357">
        <f aca="true" t="shared" si="0" ref="G13:G32">D13+E13-F13</f>
        <v>60</v>
      </c>
      <c r="H13" s="361">
        <v>348.64032</v>
      </c>
      <c r="I13" s="361">
        <v>0</v>
      </c>
      <c r="J13" s="361">
        <v>338.5</v>
      </c>
      <c r="K13" s="29">
        <v>303.5</v>
      </c>
      <c r="L13" s="357">
        <f aca="true" t="shared" si="1" ref="L13:L32">I13+J13-K13</f>
        <v>35</v>
      </c>
      <c r="M13" s="16">
        <f aca="true" t="shared" si="2" ref="M13:M32">K13+F13</f>
        <v>1014.5</v>
      </c>
      <c r="N13" s="16">
        <v>50092</v>
      </c>
      <c r="O13" s="406">
        <f aca="true" t="shared" si="3" ref="O13:O32">N13*232*100/1000000</f>
        <v>1162.1344</v>
      </c>
      <c r="P13" s="406">
        <f aca="true" t="shared" si="4" ref="P13:P32">O13*70/100</f>
        <v>813.4940799999999</v>
      </c>
      <c r="Q13" s="406">
        <f aca="true" t="shared" si="5" ref="Q13:Q32">O13*30/100</f>
        <v>348.64032</v>
      </c>
      <c r="R13" s="406">
        <f aca="true" t="shared" si="6" ref="R13:R32">P13*3000/100000</f>
        <v>24.404822399999997</v>
      </c>
      <c r="S13" s="406">
        <f aca="true" t="shared" si="7" ref="S13:S32">Q13*2000/100000</f>
        <v>6.972806399999999</v>
      </c>
      <c r="T13" s="406">
        <f aca="true" t="shared" si="8" ref="T13:T32">R13+S13</f>
        <v>31.377628799999997</v>
      </c>
      <c r="U13" s="406">
        <v>34.2869436</v>
      </c>
      <c r="V13" s="406">
        <f aca="true" t="shared" si="9" ref="V13:V32">T13+U13</f>
        <v>65.6645724</v>
      </c>
      <c r="W13" s="406">
        <f aca="true" t="shared" si="10" ref="W13:W32">N13*232*0.0001*750/100000</f>
        <v>8.716008000000002</v>
      </c>
      <c r="X13" s="406">
        <v>9.524150999999998</v>
      </c>
      <c r="Y13" s="406">
        <f aca="true" t="shared" si="11" ref="Y13:Y32">SUM(W13:X13)</f>
        <v>18.240159</v>
      </c>
    </row>
    <row r="14" spans="1:25" ht="12.75">
      <c r="A14" s="19">
        <v>3</v>
      </c>
      <c r="B14" s="20" t="s">
        <v>888</v>
      </c>
      <c r="C14" s="357">
        <v>689.2580800000001</v>
      </c>
      <c r="D14" s="357">
        <v>50</v>
      </c>
      <c r="E14" s="20">
        <v>215</v>
      </c>
      <c r="F14" s="20">
        <v>190</v>
      </c>
      <c r="G14" s="357">
        <f t="shared" si="0"/>
        <v>75</v>
      </c>
      <c r="H14" s="361">
        <v>295.39632</v>
      </c>
      <c r="I14" s="361">
        <v>40</v>
      </c>
      <c r="J14" s="361">
        <v>120</v>
      </c>
      <c r="K14" s="29">
        <v>120</v>
      </c>
      <c r="L14" s="357">
        <f t="shared" si="1"/>
        <v>40</v>
      </c>
      <c r="M14" s="16">
        <f t="shared" si="2"/>
        <v>310</v>
      </c>
      <c r="N14" s="16">
        <v>42442</v>
      </c>
      <c r="O14" s="406">
        <f t="shared" si="3"/>
        <v>984.6544</v>
      </c>
      <c r="P14" s="406">
        <f t="shared" si="4"/>
        <v>689.2580800000001</v>
      </c>
      <c r="Q14" s="406">
        <f t="shared" si="5"/>
        <v>295.39632</v>
      </c>
      <c r="R14" s="406">
        <f t="shared" si="6"/>
        <v>20.677742400000003</v>
      </c>
      <c r="S14" s="406">
        <f t="shared" si="7"/>
        <v>5.9079264</v>
      </c>
      <c r="T14" s="406">
        <f t="shared" si="8"/>
        <v>26.585668800000004</v>
      </c>
      <c r="U14" s="406">
        <v>25.943295599999995</v>
      </c>
      <c r="V14" s="406">
        <f t="shared" si="9"/>
        <v>52.5289644</v>
      </c>
      <c r="W14" s="406">
        <f t="shared" si="10"/>
        <v>7.384908</v>
      </c>
      <c r="X14" s="406">
        <v>7.466948999999999</v>
      </c>
      <c r="Y14" s="406">
        <f t="shared" si="11"/>
        <v>14.851856999999999</v>
      </c>
    </row>
    <row r="15" spans="1:25" ht="12.75">
      <c r="A15" s="19">
        <v>4</v>
      </c>
      <c r="B15" s="20" t="s">
        <v>889</v>
      </c>
      <c r="C15" s="357">
        <v>752.13936</v>
      </c>
      <c r="D15" s="357">
        <v>0</v>
      </c>
      <c r="E15" s="20">
        <v>578.85</v>
      </c>
      <c r="F15" s="20">
        <v>578.85</v>
      </c>
      <c r="G15" s="357">
        <f t="shared" si="0"/>
        <v>0</v>
      </c>
      <c r="H15" s="361">
        <v>322.34544</v>
      </c>
      <c r="I15" s="361">
        <v>0</v>
      </c>
      <c r="J15" s="361">
        <v>286.58000000000004</v>
      </c>
      <c r="K15" s="29">
        <v>286.58000000000004</v>
      </c>
      <c r="L15" s="357">
        <f t="shared" si="1"/>
        <v>0</v>
      </c>
      <c r="M15" s="16">
        <f t="shared" si="2"/>
        <v>865.4300000000001</v>
      </c>
      <c r="N15" s="16">
        <v>46314</v>
      </c>
      <c r="O15" s="406">
        <f t="shared" si="3"/>
        <v>1074.4848</v>
      </c>
      <c r="P15" s="406">
        <f t="shared" si="4"/>
        <v>752.13936</v>
      </c>
      <c r="Q15" s="406">
        <f t="shared" si="5"/>
        <v>322.34544</v>
      </c>
      <c r="R15" s="406">
        <f t="shared" si="6"/>
        <v>22.5641808</v>
      </c>
      <c r="S15" s="406">
        <f t="shared" si="7"/>
        <v>6.4469088</v>
      </c>
      <c r="T15" s="406">
        <f t="shared" si="8"/>
        <v>29.0110896</v>
      </c>
      <c r="U15" s="406">
        <v>27.0172584</v>
      </c>
      <c r="V15" s="406">
        <f t="shared" si="9"/>
        <v>56.028347999999994</v>
      </c>
      <c r="W15" s="406">
        <f t="shared" si="10"/>
        <v>8.058636</v>
      </c>
      <c r="X15" s="406">
        <v>7.504793999999999</v>
      </c>
      <c r="Y15" s="406">
        <f t="shared" si="11"/>
        <v>15.563429999999999</v>
      </c>
    </row>
    <row r="16" spans="1:25" ht="12.75">
      <c r="A16" s="19">
        <v>5</v>
      </c>
      <c r="B16" s="20" t="s">
        <v>890</v>
      </c>
      <c r="C16" s="357">
        <v>799.82</v>
      </c>
      <c r="D16" s="357">
        <v>-31.05000000000001</v>
      </c>
      <c r="E16" s="20">
        <v>325</v>
      </c>
      <c r="F16" s="20">
        <v>293.95</v>
      </c>
      <c r="G16" s="357">
        <f t="shared" si="0"/>
        <v>0</v>
      </c>
      <c r="H16" s="361">
        <v>342.78</v>
      </c>
      <c r="I16" s="361">
        <v>-42.39999999999998</v>
      </c>
      <c r="J16" s="361">
        <v>106.194</v>
      </c>
      <c r="K16" s="29">
        <v>63.79</v>
      </c>
      <c r="L16" s="357">
        <f t="shared" si="1"/>
        <v>0.004000000000026205</v>
      </c>
      <c r="M16" s="16">
        <f t="shared" si="2"/>
        <v>357.74</v>
      </c>
      <c r="N16" s="16">
        <v>49250</v>
      </c>
      <c r="O16" s="406">
        <f t="shared" si="3"/>
        <v>1142.6</v>
      </c>
      <c r="P16" s="406">
        <f t="shared" si="4"/>
        <v>799.82</v>
      </c>
      <c r="Q16" s="406">
        <f t="shared" si="5"/>
        <v>342.78</v>
      </c>
      <c r="R16" s="406">
        <f t="shared" si="6"/>
        <v>23.9946</v>
      </c>
      <c r="S16" s="406">
        <f t="shared" si="7"/>
        <v>6.8556</v>
      </c>
      <c r="T16" s="406">
        <f t="shared" si="8"/>
        <v>30.850199999999997</v>
      </c>
      <c r="U16" s="406">
        <v>30.1414284</v>
      </c>
      <c r="V16" s="406">
        <f t="shared" si="9"/>
        <v>60.991628399999996</v>
      </c>
      <c r="W16" s="406">
        <f t="shared" si="10"/>
        <v>8.569500000000001</v>
      </c>
      <c r="X16" s="406">
        <v>8.778474</v>
      </c>
      <c r="Y16" s="406">
        <f t="shared" si="11"/>
        <v>17.347974</v>
      </c>
    </row>
    <row r="17" spans="1:25" ht="12.75">
      <c r="A17" s="19">
        <v>6</v>
      </c>
      <c r="B17" s="20" t="s">
        <v>891</v>
      </c>
      <c r="C17" s="357">
        <v>965.4680000000001</v>
      </c>
      <c r="D17" s="357">
        <v>-19.29999999999984</v>
      </c>
      <c r="E17" s="20">
        <v>698.6500000000001</v>
      </c>
      <c r="F17" s="20">
        <v>679.35</v>
      </c>
      <c r="G17" s="357">
        <f t="shared" si="0"/>
        <v>0</v>
      </c>
      <c r="H17" s="361">
        <v>413.772</v>
      </c>
      <c r="I17" s="361">
        <v>-4.439999999999998</v>
      </c>
      <c r="J17" s="361">
        <v>354.2</v>
      </c>
      <c r="K17" s="29">
        <v>349.76</v>
      </c>
      <c r="L17" s="357">
        <f t="shared" si="1"/>
        <v>0</v>
      </c>
      <c r="M17" s="16">
        <f t="shared" si="2"/>
        <v>1029.1100000000001</v>
      </c>
      <c r="N17" s="16">
        <v>59450</v>
      </c>
      <c r="O17" s="406">
        <f t="shared" si="3"/>
        <v>1379.24</v>
      </c>
      <c r="P17" s="406">
        <f t="shared" si="4"/>
        <v>965.4680000000001</v>
      </c>
      <c r="Q17" s="406">
        <f t="shared" si="5"/>
        <v>413.772</v>
      </c>
      <c r="R17" s="406">
        <f t="shared" si="6"/>
        <v>28.96404</v>
      </c>
      <c r="S17" s="406">
        <f t="shared" si="7"/>
        <v>8.27544</v>
      </c>
      <c r="T17" s="406">
        <f t="shared" si="8"/>
        <v>37.23948</v>
      </c>
      <c r="U17" s="406">
        <v>39.9057516</v>
      </c>
      <c r="V17" s="406">
        <f t="shared" si="9"/>
        <v>77.1452316</v>
      </c>
      <c r="W17" s="406">
        <f t="shared" si="10"/>
        <v>10.3443</v>
      </c>
      <c r="X17" s="406">
        <v>11.084931</v>
      </c>
      <c r="Y17" s="406">
        <f t="shared" si="11"/>
        <v>21.429231</v>
      </c>
    </row>
    <row r="18" spans="1:25" ht="12.75">
      <c r="A18" s="19">
        <v>7</v>
      </c>
      <c r="B18" s="20" t="s">
        <v>892</v>
      </c>
      <c r="C18" s="357">
        <v>318.92112000000003</v>
      </c>
      <c r="D18" s="357">
        <v>0</v>
      </c>
      <c r="E18" s="20">
        <v>314.1</v>
      </c>
      <c r="F18" s="20">
        <v>309.6</v>
      </c>
      <c r="G18" s="357">
        <f t="shared" si="0"/>
        <v>4.5</v>
      </c>
      <c r="H18" s="361">
        <v>136.68048000000002</v>
      </c>
      <c r="I18" s="361">
        <v>5</v>
      </c>
      <c r="J18" s="361">
        <v>109.4</v>
      </c>
      <c r="K18" s="29">
        <v>112.4</v>
      </c>
      <c r="L18" s="357">
        <f t="shared" si="1"/>
        <v>2</v>
      </c>
      <c r="M18" s="16">
        <f t="shared" si="2"/>
        <v>422</v>
      </c>
      <c r="N18" s="16">
        <v>19638</v>
      </c>
      <c r="O18" s="406">
        <f t="shared" si="3"/>
        <v>455.6016</v>
      </c>
      <c r="P18" s="406">
        <f t="shared" si="4"/>
        <v>318.92112000000003</v>
      </c>
      <c r="Q18" s="406">
        <f t="shared" si="5"/>
        <v>136.68048000000002</v>
      </c>
      <c r="R18" s="406">
        <f t="shared" si="6"/>
        <v>9.5676336</v>
      </c>
      <c r="S18" s="406">
        <f t="shared" si="7"/>
        <v>2.7336096000000003</v>
      </c>
      <c r="T18" s="406">
        <f t="shared" si="8"/>
        <v>12.301243200000002</v>
      </c>
      <c r="U18" s="406">
        <v>14.274403199999998</v>
      </c>
      <c r="V18" s="406">
        <f t="shared" si="9"/>
        <v>26.5756464</v>
      </c>
      <c r="W18" s="406">
        <f t="shared" si="10"/>
        <v>3.417012</v>
      </c>
      <c r="X18" s="406">
        <v>3.9651119999999995</v>
      </c>
      <c r="Y18" s="406">
        <f t="shared" si="11"/>
        <v>7.382123999999999</v>
      </c>
    </row>
    <row r="19" spans="1:25" ht="12.75">
      <c r="A19" s="19">
        <v>8</v>
      </c>
      <c r="B19" s="20" t="s">
        <v>893</v>
      </c>
      <c r="C19" s="357">
        <v>785.31768</v>
      </c>
      <c r="D19" s="357">
        <v>0</v>
      </c>
      <c r="E19" s="20">
        <v>620.1400000000001</v>
      </c>
      <c r="F19" s="20">
        <v>620.14</v>
      </c>
      <c r="G19" s="357">
        <f t="shared" si="0"/>
        <v>0</v>
      </c>
      <c r="H19" s="361">
        <v>336.56472</v>
      </c>
      <c r="I19" s="361">
        <v>0</v>
      </c>
      <c r="J19" s="361">
        <v>326.86</v>
      </c>
      <c r="K19" s="29">
        <v>326.86</v>
      </c>
      <c r="L19" s="357">
        <f t="shared" si="1"/>
        <v>0</v>
      </c>
      <c r="M19" s="16">
        <f t="shared" si="2"/>
        <v>947</v>
      </c>
      <c r="N19" s="16">
        <v>48357</v>
      </c>
      <c r="O19" s="406">
        <f t="shared" si="3"/>
        <v>1121.8824</v>
      </c>
      <c r="P19" s="406">
        <f t="shared" si="4"/>
        <v>785.31768</v>
      </c>
      <c r="Q19" s="406">
        <f t="shared" si="5"/>
        <v>336.56472</v>
      </c>
      <c r="R19" s="406">
        <f t="shared" si="6"/>
        <v>23.5595304</v>
      </c>
      <c r="S19" s="406">
        <f t="shared" si="7"/>
        <v>6.7312944</v>
      </c>
      <c r="T19" s="406">
        <f t="shared" si="8"/>
        <v>30.2908248</v>
      </c>
      <c r="U19" s="406">
        <v>35.18520120000001</v>
      </c>
      <c r="V19" s="406">
        <f t="shared" si="9"/>
        <v>65.476026</v>
      </c>
      <c r="W19" s="406">
        <f t="shared" si="10"/>
        <v>8.414117999999998</v>
      </c>
      <c r="X19" s="406">
        <v>9.773667</v>
      </c>
      <c r="Y19" s="406">
        <f t="shared" si="11"/>
        <v>18.187784999999998</v>
      </c>
    </row>
    <row r="20" spans="1:25" ht="12.75">
      <c r="A20" s="19">
        <v>9</v>
      </c>
      <c r="B20" s="20" t="s">
        <v>894</v>
      </c>
      <c r="C20" s="357">
        <v>709.02216</v>
      </c>
      <c r="D20" s="357">
        <v>0</v>
      </c>
      <c r="E20" s="20">
        <v>425.14000000000004</v>
      </c>
      <c r="F20" s="20">
        <v>425.14000000000004</v>
      </c>
      <c r="G20" s="357">
        <f t="shared" si="0"/>
        <v>0</v>
      </c>
      <c r="H20" s="361">
        <v>303.86663999999996</v>
      </c>
      <c r="I20" s="361">
        <v>0</v>
      </c>
      <c r="J20" s="361">
        <v>330.57000000000005</v>
      </c>
      <c r="K20" s="29">
        <v>330.57000000000005</v>
      </c>
      <c r="L20" s="357">
        <f t="shared" si="1"/>
        <v>0</v>
      </c>
      <c r="M20" s="16">
        <f t="shared" si="2"/>
        <v>755.71</v>
      </c>
      <c r="N20" s="16">
        <v>43659</v>
      </c>
      <c r="O20" s="406">
        <f t="shared" si="3"/>
        <v>1012.8888</v>
      </c>
      <c r="P20" s="406">
        <f t="shared" si="4"/>
        <v>709.02216</v>
      </c>
      <c r="Q20" s="406">
        <f t="shared" si="5"/>
        <v>303.86663999999996</v>
      </c>
      <c r="R20" s="406">
        <f t="shared" si="6"/>
        <v>21.2706648</v>
      </c>
      <c r="S20" s="406">
        <f t="shared" si="7"/>
        <v>6.077332799999999</v>
      </c>
      <c r="T20" s="406">
        <f t="shared" si="8"/>
        <v>27.3479976</v>
      </c>
      <c r="U20" s="406">
        <v>27.29538</v>
      </c>
      <c r="V20" s="406">
        <f t="shared" si="9"/>
        <v>54.6433776</v>
      </c>
      <c r="W20" s="406">
        <f t="shared" si="10"/>
        <v>7.596666000000001</v>
      </c>
      <c r="X20" s="406">
        <v>7.582049999999999</v>
      </c>
      <c r="Y20" s="406">
        <f t="shared" si="11"/>
        <v>15.178716</v>
      </c>
    </row>
    <row r="21" spans="1:25" ht="12.75">
      <c r="A21" s="19">
        <v>10</v>
      </c>
      <c r="B21" s="20" t="s">
        <v>895</v>
      </c>
      <c r="C21" s="357">
        <v>836.5224</v>
      </c>
      <c r="D21" s="357">
        <v>0.8999999999999773</v>
      </c>
      <c r="E21" s="20">
        <v>601.25</v>
      </c>
      <c r="F21" s="20">
        <v>602.15</v>
      </c>
      <c r="G21" s="357">
        <f t="shared" si="0"/>
        <v>0</v>
      </c>
      <c r="H21" s="361">
        <v>358.5096</v>
      </c>
      <c r="I21" s="361">
        <v>0</v>
      </c>
      <c r="J21" s="361">
        <v>283.2</v>
      </c>
      <c r="K21" s="29">
        <v>283.2</v>
      </c>
      <c r="L21" s="357">
        <f t="shared" si="1"/>
        <v>0</v>
      </c>
      <c r="M21" s="16">
        <f t="shared" si="2"/>
        <v>885.3499999999999</v>
      </c>
      <c r="N21" s="16">
        <v>51510</v>
      </c>
      <c r="O21" s="406">
        <f t="shared" si="3"/>
        <v>1195.032</v>
      </c>
      <c r="P21" s="406">
        <f t="shared" si="4"/>
        <v>836.5224</v>
      </c>
      <c r="Q21" s="406">
        <f t="shared" si="5"/>
        <v>358.5096</v>
      </c>
      <c r="R21" s="406">
        <f t="shared" si="6"/>
        <v>25.095671999999997</v>
      </c>
      <c r="S21" s="406">
        <f t="shared" si="7"/>
        <v>7.170191999999999</v>
      </c>
      <c r="T21" s="406">
        <f t="shared" si="8"/>
        <v>32.26586399999999</v>
      </c>
      <c r="U21" s="406">
        <v>35.4680208</v>
      </c>
      <c r="V21" s="406">
        <f t="shared" si="9"/>
        <v>67.7338848</v>
      </c>
      <c r="W21" s="406">
        <f t="shared" si="10"/>
        <v>8.962740000000002</v>
      </c>
      <c r="X21" s="406">
        <v>9.852227999999998</v>
      </c>
      <c r="Y21" s="406">
        <f t="shared" si="11"/>
        <v>18.814968</v>
      </c>
    </row>
    <row r="22" spans="1:25" ht="12.75">
      <c r="A22" s="19">
        <v>11</v>
      </c>
      <c r="B22" s="20" t="s">
        <v>896</v>
      </c>
      <c r="C22" s="357">
        <v>556.52856</v>
      </c>
      <c r="D22" s="357">
        <v>0</v>
      </c>
      <c r="E22" s="20">
        <v>210.44</v>
      </c>
      <c r="F22" s="20">
        <v>210.44</v>
      </c>
      <c r="G22" s="357">
        <f t="shared" si="0"/>
        <v>0</v>
      </c>
      <c r="H22" s="361">
        <v>238.51224</v>
      </c>
      <c r="I22" s="361">
        <v>0</v>
      </c>
      <c r="J22" s="361">
        <v>153.66</v>
      </c>
      <c r="K22" s="29">
        <v>153.66</v>
      </c>
      <c r="L22" s="357">
        <f t="shared" si="1"/>
        <v>0</v>
      </c>
      <c r="M22" s="16">
        <f t="shared" si="2"/>
        <v>364.1</v>
      </c>
      <c r="N22" s="16">
        <v>34269</v>
      </c>
      <c r="O22" s="406">
        <f t="shared" si="3"/>
        <v>795.0408</v>
      </c>
      <c r="P22" s="406">
        <f t="shared" si="4"/>
        <v>556.52856</v>
      </c>
      <c r="Q22" s="406">
        <f t="shared" si="5"/>
        <v>238.51224</v>
      </c>
      <c r="R22" s="406">
        <f t="shared" si="6"/>
        <v>16.695856799999998</v>
      </c>
      <c r="S22" s="406">
        <f t="shared" si="7"/>
        <v>4.7702447999999995</v>
      </c>
      <c r="T22" s="406">
        <f t="shared" si="8"/>
        <v>21.4661016</v>
      </c>
      <c r="U22" s="406">
        <v>24.049061999999996</v>
      </c>
      <c r="V22" s="406">
        <f t="shared" si="9"/>
        <v>45.515163599999994</v>
      </c>
      <c r="W22" s="406">
        <f t="shared" si="10"/>
        <v>5.962806</v>
      </c>
      <c r="X22" s="406">
        <v>6.680294999999999</v>
      </c>
      <c r="Y22" s="406">
        <f t="shared" si="11"/>
        <v>12.643100999999998</v>
      </c>
    </row>
    <row r="23" spans="1:25" ht="12.75">
      <c r="A23" s="19">
        <v>12</v>
      </c>
      <c r="B23" s="20" t="s">
        <v>897</v>
      </c>
      <c r="C23" s="357">
        <v>396.97056000000003</v>
      </c>
      <c r="D23" s="357">
        <v>45.80400000000003</v>
      </c>
      <c r="E23" s="20">
        <v>342.5</v>
      </c>
      <c r="F23" s="20">
        <v>358.96</v>
      </c>
      <c r="G23" s="357">
        <f t="shared" si="0"/>
        <v>29.34400000000005</v>
      </c>
      <c r="H23" s="361">
        <v>170.13024000000001</v>
      </c>
      <c r="I23" s="361">
        <v>16.82000000000002</v>
      </c>
      <c r="J23" s="361">
        <v>208.74</v>
      </c>
      <c r="K23" s="29">
        <v>168.04</v>
      </c>
      <c r="L23" s="357">
        <f t="shared" si="1"/>
        <v>57.52000000000004</v>
      </c>
      <c r="M23" s="16">
        <f t="shared" si="2"/>
        <v>527</v>
      </c>
      <c r="N23" s="16">
        <v>24444</v>
      </c>
      <c r="O23" s="406">
        <f t="shared" si="3"/>
        <v>567.1008</v>
      </c>
      <c r="P23" s="406">
        <f t="shared" si="4"/>
        <v>396.97056000000003</v>
      </c>
      <c r="Q23" s="406">
        <f t="shared" si="5"/>
        <v>170.13024000000001</v>
      </c>
      <c r="R23" s="406">
        <f t="shared" si="6"/>
        <v>11.909116800000001</v>
      </c>
      <c r="S23" s="406">
        <f t="shared" si="7"/>
        <v>3.4026048</v>
      </c>
      <c r="T23" s="406">
        <f t="shared" si="8"/>
        <v>15.311721600000002</v>
      </c>
      <c r="U23" s="406">
        <v>15.781521600000003</v>
      </c>
      <c r="V23" s="406">
        <f t="shared" si="9"/>
        <v>31.093243200000003</v>
      </c>
      <c r="W23" s="406">
        <f t="shared" si="10"/>
        <v>4.253256</v>
      </c>
      <c r="X23" s="406">
        <v>4.383756</v>
      </c>
      <c r="Y23" s="406">
        <f t="shared" si="11"/>
        <v>8.637012</v>
      </c>
    </row>
    <row r="24" spans="1:25" ht="12.75">
      <c r="A24" s="19">
        <v>13</v>
      </c>
      <c r="B24" s="20" t="s">
        <v>898</v>
      </c>
      <c r="C24" s="357">
        <v>1449.8584799999999</v>
      </c>
      <c r="D24" s="357">
        <v>92</v>
      </c>
      <c r="E24" s="20">
        <v>950</v>
      </c>
      <c r="F24" s="20">
        <v>962</v>
      </c>
      <c r="G24" s="357">
        <f t="shared" si="0"/>
        <v>80</v>
      </c>
      <c r="H24" s="361">
        <v>621.36792</v>
      </c>
      <c r="I24" s="361">
        <v>150</v>
      </c>
      <c r="J24" s="361">
        <v>520</v>
      </c>
      <c r="K24" s="29">
        <v>625</v>
      </c>
      <c r="L24" s="357">
        <f t="shared" si="1"/>
        <v>45</v>
      </c>
      <c r="M24" s="16">
        <f t="shared" si="2"/>
        <v>1587</v>
      </c>
      <c r="N24" s="16">
        <v>89277</v>
      </c>
      <c r="O24" s="406">
        <f t="shared" si="3"/>
        <v>2071.2264</v>
      </c>
      <c r="P24" s="406">
        <f t="shared" si="4"/>
        <v>1449.8584799999999</v>
      </c>
      <c r="Q24" s="406">
        <f t="shared" si="5"/>
        <v>621.36792</v>
      </c>
      <c r="R24" s="406">
        <f t="shared" si="6"/>
        <v>43.495754399999996</v>
      </c>
      <c r="S24" s="406">
        <f t="shared" si="7"/>
        <v>12.427358400000001</v>
      </c>
      <c r="T24" s="406">
        <f t="shared" si="8"/>
        <v>55.9231128</v>
      </c>
      <c r="U24" s="406">
        <v>46.641743999999996</v>
      </c>
      <c r="V24" s="406">
        <f t="shared" si="9"/>
        <v>102.5648568</v>
      </c>
      <c r="W24" s="406">
        <f t="shared" si="10"/>
        <v>15.534198</v>
      </c>
      <c r="X24" s="406">
        <v>12.95604</v>
      </c>
      <c r="Y24" s="406">
        <f t="shared" si="11"/>
        <v>28.490237999999998</v>
      </c>
    </row>
    <row r="25" spans="1:25" ht="12.75">
      <c r="A25" s="19">
        <v>14</v>
      </c>
      <c r="B25" s="20" t="s">
        <v>899</v>
      </c>
      <c r="C25" s="357">
        <v>865.5270399999999</v>
      </c>
      <c r="D25" s="357">
        <v>12.349999999999966</v>
      </c>
      <c r="E25" s="20">
        <v>442.85</v>
      </c>
      <c r="F25" s="20">
        <v>435.61000000000007</v>
      </c>
      <c r="G25" s="357">
        <f t="shared" si="0"/>
        <v>19.589999999999918</v>
      </c>
      <c r="H25" s="361">
        <v>370.94016000000005</v>
      </c>
      <c r="I25" s="361">
        <v>6.219999999999999</v>
      </c>
      <c r="J25" s="361">
        <v>254.7</v>
      </c>
      <c r="K25" s="29">
        <v>248.38</v>
      </c>
      <c r="L25" s="357">
        <f t="shared" si="1"/>
        <v>12.539999999999964</v>
      </c>
      <c r="M25" s="16">
        <f t="shared" si="2"/>
        <v>683.99</v>
      </c>
      <c r="N25" s="16">
        <v>53296</v>
      </c>
      <c r="O25" s="406">
        <f t="shared" si="3"/>
        <v>1236.4672</v>
      </c>
      <c r="P25" s="406">
        <f t="shared" si="4"/>
        <v>865.5270399999999</v>
      </c>
      <c r="Q25" s="406">
        <f t="shared" si="5"/>
        <v>370.94016000000005</v>
      </c>
      <c r="R25" s="406">
        <f t="shared" si="6"/>
        <v>25.965811199999997</v>
      </c>
      <c r="S25" s="406">
        <f t="shared" si="7"/>
        <v>7.418803200000001</v>
      </c>
      <c r="T25" s="406">
        <f t="shared" si="8"/>
        <v>33.3846144</v>
      </c>
      <c r="U25" s="406">
        <v>29.364379200000002</v>
      </c>
      <c r="V25" s="406">
        <f t="shared" si="9"/>
        <v>62.7489936</v>
      </c>
      <c r="W25" s="406">
        <f t="shared" si="10"/>
        <v>9.273504</v>
      </c>
      <c r="X25" s="406">
        <v>8.156772</v>
      </c>
      <c r="Y25" s="406">
        <f t="shared" si="11"/>
        <v>17.430276</v>
      </c>
    </row>
    <row r="26" spans="1:25" ht="12.75">
      <c r="A26" s="19">
        <v>15</v>
      </c>
      <c r="B26" s="20" t="s">
        <v>900</v>
      </c>
      <c r="C26" s="357">
        <v>410.35231999999996</v>
      </c>
      <c r="D26" s="357">
        <v>0</v>
      </c>
      <c r="E26" s="20">
        <v>390.19</v>
      </c>
      <c r="F26" s="20">
        <v>355.26</v>
      </c>
      <c r="G26" s="357">
        <f t="shared" si="0"/>
        <v>34.93000000000001</v>
      </c>
      <c r="H26" s="361">
        <v>175.86527999999998</v>
      </c>
      <c r="I26" s="361">
        <v>0</v>
      </c>
      <c r="J26" s="361">
        <v>206.79999999999998</v>
      </c>
      <c r="K26" s="29">
        <v>177.4</v>
      </c>
      <c r="L26" s="357">
        <f t="shared" si="1"/>
        <v>29.399999999999977</v>
      </c>
      <c r="M26" s="16">
        <f t="shared" si="2"/>
        <v>532.66</v>
      </c>
      <c r="N26" s="16">
        <v>25268</v>
      </c>
      <c r="O26" s="406">
        <f t="shared" si="3"/>
        <v>586.2176</v>
      </c>
      <c r="P26" s="406">
        <f t="shared" si="4"/>
        <v>410.35231999999996</v>
      </c>
      <c r="Q26" s="406">
        <f t="shared" si="5"/>
        <v>175.86527999999998</v>
      </c>
      <c r="R26" s="406">
        <f t="shared" si="6"/>
        <v>12.3105696</v>
      </c>
      <c r="S26" s="406">
        <f t="shared" si="7"/>
        <v>3.5173055999999994</v>
      </c>
      <c r="T26" s="406">
        <f t="shared" si="8"/>
        <v>15.827875199999998</v>
      </c>
      <c r="U26" s="406">
        <v>16.8742764</v>
      </c>
      <c r="V26" s="406">
        <f t="shared" si="9"/>
        <v>32.70215159999999</v>
      </c>
      <c r="W26" s="406">
        <f t="shared" si="10"/>
        <v>4.396632</v>
      </c>
      <c r="X26" s="406">
        <v>4.687298999999999</v>
      </c>
      <c r="Y26" s="406">
        <f t="shared" si="11"/>
        <v>9.083931</v>
      </c>
    </row>
    <row r="27" spans="1:25" ht="12.75">
      <c r="A27" s="19">
        <v>16</v>
      </c>
      <c r="B27" s="20" t="s">
        <v>901</v>
      </c>
      <c r="C27" s="357">
        <v>647.44008</v>
      </c>
      <c r="D27" s="357">
        <v>-222.76999999999998</v>
      </c>
      <c r="E27" s="20">
        <v>716.9</v>
      </c>
      <c r="F27" s="20">
        <v>452.46000000000004</v>
      </c>
      <c r="G27" s="357">
        <f t="shared" si="0"/>
        <v>41.66999999999996</v>
      </c>
      <c r="H27" s="361">
        <v>277.47432000000003</v>
      </c>
      <c r="I27" s="361">
        <v>-95.16000000000003</v>
      </c>
      <c r="J27" s="361">
        <v>302.1</v>
      </c>
      <c r="K27" s="29">
        <v>200.82</v>
      </c>
      <c r="L27" s="357">
        <f t="shared" si="1"/>
        <v>6.1200000000000045</v>
      </c>
      <c r="M27" s="16">
        <f t="shared" si="2"/>
        <v>653.28</v>
      </c>
      <c r="N27" s="16">
        <v>39867</v>
      </c>
      <c r="O27" s="406">
        <f t="shared" si="3"/>
        <v>924.9144</v>
      </c>
      <c r="P27" s="406">
        <f t="shared" si="4"/>
        <v>647.44008</v>
      </c>
      <c r="Q27" s="406">
        <f t="shared" si="5"/>
        <v>277.47432000000003</v>
      </c>
      <c r="R27" s="406">
        <f t="shared" si="6"/>
        <v>19.4232024</v>
      </c>
      <c r="S27" s="406">
        <f t="shared" si="7"/>
        <v>5.5494864</v>
      </c>
      <c r="T27" s="406">
        <f t="shared" si="8"/>
        <v>24.9726888</v>
      </c>
      <c r="U27" s="406">
        <v>24.4653048</v>
      </c>
      <c r="V27" s="406">
        <f t="shared" si="9"/>
        <v>49.4379936</v>
      </c>
      <c r="W27" s="406">
        <f t="shared" si="10"/>
        <v>6.936858000000001</v>
      </c>
      <c r="X27" s="406">
        <v>6.7959179999999995</v>
      </c>
      <c r="Y27" s="406">
        <f t="shared" si="11"/>
        <v>13.732776000000001</v>
      </c>
    </row>
    <row r="28" spans="1:25" ht="12.75">
      <c r="A28" s="19">
        <v>17</v>
      </c>
      <c r="B28" s="20" t="s">
        <v>902</v>
      </c>
      <c r="C28" s="357">
        <v>367.04024000000004</v>
      </c>
      <c r="D28" s="357">
        <v>67.47999999999999</v>
      </c>
      <c r="E28" s="20">
        <v>398.94</v>
      </c>
      <c r="F28" s="20">
        <v>366.74</v>
      </c>
      <c r="G28" s="357">
        <f t="shared" si="0"/>
        <v>99.67999999999995</v>
      </c>
      <c r="H28" s="361">
        <v>157.30296</v>
      </c>
      <c r="I28" s="361">
        <v>29.559999999999988</v>
      </c>
      <c r="J28" s="361">
        <v>168.05999999999997</v>
      </c>
      <c r="K28" s="29">
        <v>156.14999999999998</v>
      </c>
      <c r="L28" s="357">
        <f t="shared" si="1"/>
        <v>41.46999999999997</v>
      </c>
      <c r="M28" s="16">
        <f t="shared" si="2"/>
        <v>522.89</v>
      </c>
      <c r="N28" s="16">
        <v>22601</v>
      </c>
      <c r="O28" s="406">
        <f t="shared" si="3"/>
        <v>524.3432</v>
      </c>
      <c r="P28" s="406">
        <f t="shared" si="4"/>
        <v>367.04024000000004</v>
      </c>
      <c r="Q28" s="406">
        <f t="shared" si="5"/>
        <v>157.30296</v>
      </c>
      <c r="R28" s="406">
        <f t="shared" si="6"/>
        <v>11.011207200000001</v>
      </c>
      <c r="S28" s="406">
        <f t="shared" si="7"/>
        <v>3.1460592000000003</v>
      </c>
      <c r="T28" s="406">
        <f t="shared" si="8"/>
        <v>14.157266400000001</v>
      </c>
      <c r="U28" s="406">
        <v>17.5226004</v>
      </c>
      <c r="V28" s="406">
        <f t="shared" si="9"/>
        <v>31.679866800000003</v>
      </c>
      <c r="W28" s="406">
        <f t="shared" si="10"/>
        <v>3.9325740000000002</v>
      </c>
      <c r="X28" s="406">
        <v>4.867388999999999</v>
      </c>
      <c r="Y28" s="406">
        <f t="shared" si="11"/>
        <v>8.799963</v>
      </c>
    </row>
    <row r="29" spans="1:25" ht="12.75">
      <c r="A29" s="19">
        <v>18</v>
      </c>
      <c r="B29" s="20" t="s">
        <v>903</v>
      </c>
      <c r="C29" s="357">
        <v>377.2389599999999</v>
      </c>
      <c r="D29" s="357">
        <v>3.3100000000000023</v>
      </c>
      <c r="E29" s="20">
        <v>211.64499999999998</v>
      </c>
      <c r="F29" s="20">
        <v>214.95499999999998</v>
      </c>
      <c r="G29" s="357">
        <f t="shared" si="0"/>
        <v>0</v>
      </c>
      <c r="H29" s="361">
        <v>161.67383999999998</v>
      </c>
      <c r="I29" s="361">
        <v>0</v>
      </c>
      <c r="J29" s="361">
        <v>145.45000000000002</v>
      </c>
      <c r="K29" s="29">
        <v>104.25</v>
      </c>
      <c r="L29" s="357">
        <f t="shared" si="1"/>
        <v>41.20000000000002</v>
      </c>
      <c r="M29" s="16">
        <f t="shared" si="2"/>
        <v>319.205</v>
      </c>
      <c r="N29" s="16">
        <v>23229</v>
      </c>
      <c r="O29" s="406">
        <f t="shared" si="3"/>
        <v>538.9128</v>
      </c>
      <c r="P29" s="406">
        <f t="shared" si="4"/>
        <v>377.2389599999999</v>
      </c>
      <c r="Q29" s="406">
        <f t="shared" si="5"/>
        <v>161.67383999999998</v>
      </c>
      <c r="R29" s="406">
        <f t="shared" si="6"/>
        <v>11.317168799999996</v>
      </c>
      <c r="S29" s="406">
        <f t="shared" si="7"/>
        <v>3.2334768</v>
      </c>
      <c r="T29" s="406">
        <f t="shared" si="8"/>
        <v>14.550645599999996</v>
      </c>
      <c r="U29" s="406">
        <v>18.073206</v>
      </c>
      <c r="V29" s="406">
        <f t="shared" si="9"/>
        <v>32.623851599999995</v>
      </c>
      <c r="W29" s="406">
        <f t="shared" si="10"/>
        <v>4.0418460000000005</v>
      </c>
      <c r="X29" s="406">
        <v>5.020334999999999</v>
      </c>
      <c r="Y29" s="406">
        <f t="shared" si="11"/>
        <v>9.062180999999999</v>
      </c>
    </row>
    <row r="30" spans="1:25" ht="12.75">
      <c r="A30" s="19">
        <v>19</v>
      </c>
      <c r="B30" s="20" t="s">
        <v>904</v>
      </c>
      <c r="C30" s="357">
        <v>1510.32</v>
      </c>
      <c r="D30" s="357">
        <v>0</v>
      </c>
      <c r="E30" s="20">
        <v>778.6500000000001</v>
      </c>
      <c r="F30" s="20">
        <v>778.6500000000001</v>
      </c>
      <c r="G30" s="357">
        <f t="shared" si="0"/>
        <v>0</v>
      </c>
      <c r="H30" s="361">
        <v>647.28</v>
      </c>
      <c r="I30" s="361">
        <v>0</v>
      </c>
      <c r="J30" s="361">
        <v>344.04999999999995</v>
      </c>
      <c r="K30" s="29">
        <v>344.04999999999995</v>
      </c>
      <c r="L30" s="357">
        <f t="shared" si="1"/>
        <v>0</v>
      </c>
      <c r="M30" s="16">
        <f t="shared" si="2"/>
        <v>1122.7</v>
      </c>
      <c r="N30" s="16">
        <v>93000</v>
      </c>
      <c r="O30" s="406">
        <f t="shared" si="3"/>
        <v>2157.6</v>
      </c>
      <c r="P30" s="406">
        <f t="shared" si="4"/>
        <v>1510.32</v>
      </c>
      <c r="Q30" s="406">
        <f t="shared" si="5"/>
        <v>647.28</v>
      </c>
      <c r="R30" s="406">
        <f t="shared" si="6"/>
        <v>45.3096</v>
      </c>
      <c r="S30" s="406">
        <f t="shared" si="7"/>
        <v>12.9456</v>
      </c>
      <c r="T30" s="406">
        <f t="shared" si="8"/>
        <v>58.2552</v>
      </c>
      <c r="U30" s="406">
        <v>47.382148799999996</v>
      </c>
      <c r="V30" s="406">
        <f t="shared" si="9"/>
        <v>105.6373488</v>
      </c>
      <c r="W30" s="406">
        <f t="shared" si="10"/>
        <v>16.182</v>
      </c>
      <c r="X30" s="406">
        <v>13.161707999999997</v>
      </c>
      <c r="Y30" s="406">
        <f t="shared" si="11"/>
        <v>29.343707999999996</v>
      </c>
    </row>
    <row r="31" spans="1:25" ht="12.75">
      <c r="A31" s="19">
        <v>20</v>
      </c>
      <c r="B31" s="20" t="s">
        <v>905</v>
      </c>
      <c r="C31" s="357">
        <v>632.3044</v>
      </c>
      <c r="D31" s="357">
        <v>0</v>
      </c>
      <c r="E31" s="20">
        <v>400.65000000000003</v>
      </c>
      <c r="F31" s="20">
        <v>400.65000000000003</v>
      </c>
      <c r="G31" s="357">
        <f t="shared" si="0"/>
        <v>0</v>
      </c>
      <c r="H31" s="361">
        <v>270.98760000000004</v>
      </c>
      <c r="I31" s="361">
        <v>0</v>
      </c>
      <c r="J31" s="361">
        <v>457.09999999999997</v>
      </c>
      <c r="K31" s="29">
        <v>457.09999999999997</v>
      </c>
      <c r="L31" s="357">
        <f t="shared" si="1"/>
        <v>0</v>
      </c>
      <c r="M31" s="16">
        <f t="shared" si="2"/>
        <v>857.75</v>
      </c>
      <c r="N31" s="16">
        <v>38935</v>
      </c>
      <c r="O31" s="406">
        <f t="shared" si="3"/>
        <v>903.292</v>
      </c>
      <c r="P31" s="406">
        <f t="shared" si="4"/>
        <v>632.3044</v>
      </c>
      <c r="Q31" s="406">
        <f t="shared" si="5"/>
        <v>270.98760000000004</v>
      </c>
      <c r="R31" s="406">
        <f t="shared" si="6"/>
        <v>18.969132</v>
      </c>
      <c r="S31" s="406">
        <f t="shared" si="7"/>
        <v>5.419752000000001</v>
      </c>
      <c r="T31" s="406">
        <f t="shared" si="8"/>
        <v>24.388883999999997</v>
      </c>
      <c r="U31" s="406">
        <v>28.056455999999997</v>
      </c>
      <c r="V31" s="406">
        <f t="shared" si="9"/>
        <v>52.445339999999995</v>
      </c>
      <c r="W31" s="406">
        <f t="shared" si="10"/>
        <v>6.77469</v>
      </c>
      <c r="X31" s="406">
        <v>7.793459999999999</v>
      </c>
      <c r="Y31" s="406">
        <f t="shared" si="11"/>
        <v>14.56815</v>
      </c>
    </row>
    <row r="32" spans="1:25" ht="12.75">
      <c r="A32" s="21">
        <v>21</v>
      </c>
      <c r="B32" s="20" t="s">
        <v>906</v>
      </c>
      <c r="C32" s="357">
        <v>618.59784</v>
      </c>
      <c r="D32" s="357">
        <v>-26.047000000000082</v>
      </c>
      <c r="E32" s="20">
        <v>527.39</v>
      </c>
      <c r="F32" s="20">
        <v>484.3399999999999</v>
      </c>
      <c r="G32" s="357">
        <f t="shared" si="0"/>
        <v>17.002999999999986</v>
      </c>
      <c r="H32" s="361">
        <v>265.11336</v>
      </c>
      <c r="I32" s="361">
        <v>-8.35899999999998</v>
      </c>
      <c r="J32" s="361">
        <v>229.707</v>
      </c>
      <c r="K32" s="29">
        <v>215.607</v>
      </c>
      <c r="L32" s="357">
        <f t="shared" si="1"/>
        <v>5.741000000000014</v>
      </c>
      <c r="M32" s="16">
        <f t="shared" si="2"/>
        <v>699.9469999999999</v>
      </c>
      <c r="N32" s="16">
        <v>38091</v>
      </c>
      <c r="O32" s="406">
        <f t="shared" si="3"/>
        <v>883.7112</v>
      </c>
      <c r="P32" s="406">
        <f t="shared" si="4"/>
        <v>618.59784</v>
      </c>
      <c r="Q32" s="406">
        <f t="shared" si="5"/>
        <v>265.11336</v>
      </c>
      <c r="R32" s="406">
        <f t="shared" si="6"/>
        <v>18.5579352</v>
      </c>
      <c r="S32" s="406">
        <f t="shared" si="7"/>
        <v>5.302267199999999</v>
      </c>
      <c r="T32" s="406">
        <f t="shared" si="8"/>
        <v>23.8602024</v>
      </c>
      <c r="U32" s="406">
        <v>27.734173200000004</v>
      </c>
      <c r="V32" s="406">
        <f t="shared" si="9"/>
        <v>51.594375600000006</v>
      </c>
      <c r="W32" s="406">
        <f t="shared" si="10"/>
        <v>6.627834</v>
      </c>
      <c r="X32" s="406">
        <v>7.703937</v>
      </c>
      <c r="Y32" s="406">
        <f t="shared" si="11"/>
        <v>14.331771</v>
      </c>
    </row>
    <row r="33" spans="1:14" ht="12.75">
      <c r="A33" s="3" t="s">
        <v>17</v>
      </c>
      <c r="B33" s="20"/>
      <c r="C33" s="357">
        <f>SUM(C12:C32)</f>
        <v>15018.946880000001</v>
      </c>
      <c r="D33" s="357">
        <f>SUM(D12:D32)</f>
        <v>-22.282999999999987</v>
      </c>
      <c r="E33" s="357">
        <f aca="true" t="shared" si="12" ref="E33:L33">SUM(E12:E32)</f>
        <v>10369.884999999998</v>
      </c>
      <c r="F33" s="357">
        <f t="shared" si="12"/>
        <v>9867.994999999999</v>
      </c>
      <c r="G33" s="357">
        <f t="shared" si="12"/>
        <v>479.60699999999986</v>
      </c>
      <c r="H33" s="357">
        <f t="shared" si="12"/>
        <v>6436.69152</v>
      </c>
      <c r="I33" s="357">
        <f t="shared" si="12"/>
        <v>95.94100000000002</v>
      </c>
      <c r="J33" s="357">
        <f t="shared" si="12"/>
        <v>5475.731000000002</v>
      </c>
      <c r="K33" s="357">
        <f t="shared" si="12"/>
        <v>5255.677000000001</v>
      </c>
      <c r="L33" s="357">
        <f t="shared" si="12"/>
        <v>315.995</v>
      </c>
      <c r="N33" s="503">
        <f>SUM(N12:N32)</f>
        <v>924812</v>
      </c>
    </row>
    <row r="34" spans="1:12" ht="12.75">
      <c r="A34" s="22" t="s">
        <v>658</v>
      </c>
      <c r="B34" s="23"/>
      <c r="C34" s="23"/>
      <c r="D34" s="23"/>
      <c r="E34" s="23"/>
      <c r="F34" s="23"/>
      <c r="G34" s="23"/>
      <c r="H34" s="23"/>
      <c r="I34" s="23"/>
      <c r="J34" s="23"/>
      <c r="K34" s="23"/>
      <c r="L34" s="23"/>
    </row>
    <row r="35" spans="1:12" ht="15.75" customHeight="1">
      <c r="A35" s="15"/>
      <c r="B35" s="15"/>
      <c r="C35" s="15"/>
      <c r="D35" s="15"/>
      <c r="E35" s="15"/>
      <c r="F35" s="15"/>
      <c r="G35" s="15"/>
      <c r="H35" s="15"/>
      <c r="I35" s="15"/>
      <c r="J35" s="15"/>
      <c r="K35" s="15"/>
      <c r="L35" s="15"/>
    </row>
    <row r="36" spans="1:12" ht="56.25" customHeight="1">
      <c r="A36" s="720" t="s">
        <v>1050</v>
      </c>
      <c r="B36" s="720"/>
      <c r="C36" s="720"/>
      <c r="D36" s="720"/>
      <c r="E36" s="720"/>
      <c r="F36" s="720"/>
      <c r="G36" s="720"/>
      <c r="H36" s="720"/>
      <c r="I36" s="720"/>
      <c r="J36" s="720"/>
      <c r="K36" s="89"/>
      <c r="L36" s="89"/>
    </row>
    <row r="37" spans="1:12" ht="18" customHeight="1">
      <c r="A37" s="135"/>
      <c r="B37" s="135"/>
      <c r="C37" s="135"/>
      <c r="D37" s="135"/>
      <c r="E37" s="135"/>
      <c r="F37" s="135"/>
      <c r="G37" s="135"/>
      <c r="H37" s="135"/>
      <c r="I37" s="135"/>
      <c r="J37" s="135"/>
      <c r="K37" s="89"/>
      <c r="L37" s="89"/>
    </row>
    <row r="38" spans="1:12" ht="18" customHeight="1">
      <c r="A38" s="135"/>
      <c r="B38" s="135"/>
      <c r="C38" s="135"/>
      <c r="D38" s="135"/>
      <c r="E38" s="135"/>
      <c r="F38" s="135"/>
      <c r="G38" s="135"/>
      <c r="H38" s="135"/>
      <c r="I38" s="135"/>
      <c r="J38" s="135"/>
      <c r="K38" s="89"/>
      <c r="L38" s="89"/>
    </row>
    <row r="39" spans="1:12" ht="18" customHeight="1">
      <c r="A39" s="135"/>
      <c r="B39" s="135"/>
      <c r="C39" s="135"/>
      <c r="D39" s="135"/>
      <c r="E39" s="135"/>
      <c r="F39" s="135"/>
      <c r="G39" s="135"/>
      <c r="H39" s="135"/>
      <c r="I39" s="135"/>
      <c r="J39" s="135"/>
      <c r="K39" s="89"/>
      <c r="L39" s="89"/>
    </row>
    <row r="40" spans="1:12" ht="12.75" customHeight="1">
      <c r="A40" s="89"/>
      <c r="B40" s="89"/>
      <c r="C40" s="89"/>
      <c r="D40" s="89"/>
      <c r="E40" s="89"/>
      <c r="F40" s="89"/>
      <c r="G40" s="89"/>
      <c r="H40" s="89"/>
      <c r="I40" s="641" t="s">
        <v>1040</v>
      </c>
      <c r="J40" s="641"/>
      <c r="K40" s="641"/>
      <c r="L40" s="641"/>
    </row>
    <row r="41" spans="1:12" ht="12.75" customHeight="1">
      <c r="A41" s="89"/>
      <c r="B41" s="89"/>
      <c r="C41" s="89"/>
      <c r="D41" s="89"/>
      <c r="E41" s="89"/>
      <c r="F41" s="89"/>
      <c r="G41" s="89"/>
      <c r="H41" s="89"/>
      <c r="I41" s="641"/>
      <c r="J41" s="641"/>
      <c r="K41" s="641"/>
      <c r="L41" s="641"/>
    </row>
    <row r="42" spans="1:12" ht="26.25" customHeight="1">
      <c r="A42" s="15" t="s">
        <v>20</v>
      </c>
      <c r="B42" s="15"/>
      <c r="C42" s="15"/>
      <c r="D42" s="15"/>
      <c r="E42" s="15"/>
      <c r="F42" s="15"/>
      <c r="I42" s="641"/>
      <c r="J42" s="641"/>
      <c r="K42" s="641"/>
      <c r="L42" s="641"/>
    </row>
    <row r="43" ht="12.75">
      <c r="A43" s="15"/>
    </row>
    <row r="44" spans="1:12" ht="12.75">
      <c r="A44" s="706"/>
      <c r="B44" s="706"/>
      <c r="C44" s="706"/>
      <c r="D44" s="706"/>
      <c r="E44" s="706"/>
      <c r="F44" s="706"/>
      <c r="G44" s="706"/>
      <c r="H44" s="706"/>
      <c r="I44" s="706"/>
      <c r="J44" s="706"/>
      <c r="K44" s="706"/>
      <c r="L44" s="706"/>
    </row>
  </sheetData>
  <sheetProtection/>
  <mergeCells count="14">
    <mergeCell ref="A44:L44"/>
    <mergeCell ref="F7:L7"/>
    <mergeCell ref="A9:A10"/>
    <mergeCell ref="B9:B10"/>
    <mergeCell ref="C9:G9"/>
    <mergeCell ref="H9:L9"/>
    <mergeCell ref="I8:L8"/>
    <mergeCell ref="L1:M1"/>
    <mergeCell ref="A3:L3"/>
    <mergeCell ref="A2:L2"/>
    <mergeCell ref="A5:L5"/>
    <mergeCell ref="A7:B7"/>
    <mergeCell ref="I40:L42"/>
    <mergeCell ref="A36:J36"/>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85" r:id="rId1"/>
  <rowBreaks count="1" manualBreakCount="1">
    <brk id="4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G68"/>
  <sheetViews>
    <sheetView view="pageBreakPreview" zoomScale="120" zoomScaleSheetLayoutView="120" zoomScalePageLayoutView="0" workbookViewId="0" topLeftCell="A1">
      <selection activeCell="C31" sqref="C31"/>
    </sheetView>
  </sheetViews>
  <sheetFormatPr defaultColWidth="9.140625" defaultRowHeight="12.75"/>
  <cols>
    <col min="1" max="1" width="8.7109375" style="0" customWidth="1"/>
    <col min="2" max="2" width="11.7109375" style="0" customWidth="1"/>
    <col min="3" max="3" width="114.57421875" style="0" customWidth="1"/>
  </cols>
  <sheetData>
    <row r="1" spans="1:7" ht="21.75" customHeight="1">
      <c r="A1" s="582" t="s">
        <v>550</v>
      </c>
      <c r="B1" s="582"/>
      <c r="C1" s="582"/>
      <c r="D1" s="582"/>
      <c r="E1" s="310"/>
      <c r="F1" s="310"/>
      <c r="G1" s="310"/>
    </row>
    <row r="2" spans="1:3" ht="12.75">
      <c r="A2" s="3" t="s">
        <v>73</v>
      </c>
      <c r="B2" s="3" t="s">
        <v>551</v>
      </c>
      <c r="C2" s="3" t="s">
        <v>552</v>
      </c>
    </row>
    <row r="3" spans="1:3" ht="12.75">
      <c r="A3" s="8">
        <v>1</v>
      </c>
      <c r="B3" s="311" t="s">
        <v>553</v>
      </c>
      <c r="C3" s="311" t="s">
        <v>712</v>
      </c>
    </row>
    <row r="4" spans="1:3" ht="12.75">
      <c r="A4" s="8">
        <v>2</v>
      </c>
      <c r="B4" s="311" t="s">
        <v>554</v>
      </c>
      <c r="C4" s="311" t="s">
        <v>713</v>
      </c>
    </row>
    <row r="5" spans="1:3" ht="12.75">
      <c r="A5" s="8">
        <v>3</v>
      </c>
      <c r="B5" s="311" t="s">
        <v>555</v>
      </c>
      <c r="C5" s="311" t="s">
        <v>838</v>
      </c>
    </row>
    <row r="6" spans="1:3" ht="12.75">
      <c r="A6" s="8">
        <v>4</v>
      </c>
      <c r="B6" s="311" t="s">
        <v>556</v>
      </c>
      <c r="C6" s="311" t="s">
        <v>714</v>
      </c>
    </row>
    <row r="7" spans="1:3" ht="12.75">
      <c r="A7" s="8">
        <v>5</v>
      </c>
      <c r="B7" s="311" t="s">
        <v>557</v>
      </c>
      <c r="C7" s="311" t="s">
        <v>715</v>
      </c>
    </row>
    <row r="8" spans="1:3" ht="12.75">
      <c r="A8" s="8">
        <v>6</v>
      </c>
      <c r="B8" s="311" t="s">
        <v>558</v>
      </c>
      <c r="C8" s="311" t="s">
        <v>716</v>
      </c>
    </row>
    <row r="9" spans="1:3" ht="12.75">
      <c r="A9" s="8">
        <v>7</v>
      </c>
      <c r="B9" s="311" t="s">
        <v>559</v>
      </c>
      <c r="C9" s="311" t="s">
        <v>717</v>
      </c>
    </row>
    <row r="10" spans="1:3" ht="12.75">
      <c r="A10" s="8">
        <v>8</v>
      </c>
      <c r="B10" s="311" t="s">
        <v>560</v>
      </c>
      <c r="C10" s="311" t="s">
        <v>718</v>
      </c>
    </row>
    <row r="11" spans="1:3" ht="12.75">
      <c r="A11" s="8">
        <v>9</v>
      </c>
      <c r="B11" s="311" t="s">
        <v>561</v>
      </c>
      <c r="C11" s="311" t="s">
        <v>841</v>
      </c>
    </row>
    <row r="12" spans="1:3" ht="12.75">
      <c r="A12" s="8">
        <v>10</v>
      </c>
      <c r="B12" s="311" t="s">
        <v>680</v>
      </c>
      <c r="C12" s="311" t="s">
        <v>681</v>
      </c>
    </row>
    <row r="13" spans="1:3" ht="12.75">
      <c r="A13" s="8">
        <v>11</v>
      </c>
      <c r="B13" s="311" t="s">
        <v>562</v>
      </c>
      <c r="C13" s="311" t="s">
        <v>719</v>
      </c>
    </row>
    <row r="14" spans="1:3" ht="12.75">
      <c r="A14" s="8">
        <v>12</v>
      </c>
      <c r="B14" s="311" t="s">
        <v>563</v>
      </c>
      <c r="C14" s="311" t="s">
        <v>720</v>
      </c>
    </row>
    <row r="15" spans="1:3" ht="12.75">
      <c r="A15" s="8">
        <v>13</v>
      </c>
      <c r="B15" s="311" t="s">
        <v>564</v>
      </c>
      <c r="C15" s="311" t="s">
        <v>721</v>
      </c>
    </row>
    <row r="16" spans="1:3" ht="12.75">
      <c r="A16" s="8">
        <v>14</v>
      </c>
      <c r="B16" s="311" t="s">
        <v>565</v>
      </c>
      <c r="C16" s="311" t="s">
        <v>722</v>
      </c>
    </row>
    <row r="17" spans="1:3" ht="12.75">
      <c r="A17" s="8">
        <v>15</v>
      </c>
      <c r="B17" s="311" t="s">
        <v>566</v>
      </c>
      <c r="C17" s="311" t="s">
        <v>723</v>
      </c>
    </row>
    <row r="18" spans="1:3" ht="12.75">
      <c r="A18" s="8">
        <v>16</v>
      </c>
      <c r="B18" s="311" t="s">
        <v>567</v>
      </c>
      <c r="C18" s="311" t="s">
        <v>724</v>
      </c>
    </row>
    <row r="19" spans="1:3" ht="12.75">
      <c r="A19" s="8">
        <v>17</v>
      </c>
      <c r="B19" s="311" t="s">
        <v>568</v>
      </c>
      <c r="C19" s="311" t="s">
        <v>725</v>
      </c>
    </row>
    <row r="20" spans="1:3" ht="12.75">
      <c r="A20" s="8">
        <v>18</v>
      </c>
      <c r="B20" s="311" t="s">
        <v>569</v>
      </c>
      <c r="C20" s="311" t="s">
        <v>726</v>
      </c>
    </row>
    <row r="21" spans="1:3" ht="12.75">
      <c r="A21" s="8">
        <v>19</v>
      </c>
      <c r="B21" s="311" t="s">
        <v>570</v>
      </c>
      <c r="C21" s="311" t="s">
        <v>727</v>
      </c>
    </row>
    <row r="22" spans="1:3" ht="12.75">
      <c r="A22" s="8">
        <v>20</v>
      </c>
      <c r="B22" s="311" t="s">
        <v>571</v>
      </c>
      <c r="C22" s="311" t="s">
        <v>728</v>
      </c>
    </row>
    <row r="23" spans="1:3" ht="12.75">
      <c r="A23" s="8">
        <v>21</v>
      </c>
      <c r="B23" s="311" t="s">
        <v>572</v>
      </c>
      <c r="C23" s="311" t="s">
        <v>842</v>
      </c>
    </row>
    <row r="24" spans="1:3" ht="12.75">
      <c r="A24" s="8">
        <v>22</v>
      </c>
      <c r="B24" s="311" t="s">
        <v>573</v>
      </c>
      <c r="C24" s="311" t="s">
        <v>853</v>
      </c>
    </row>
    <row r="25" spans="1:3" ht="12.75">
      <c r="A25" s="8">
        <v>23</v>
      </c>
      <c r="B25" s="311" t="s">
        <v>574</v>
      </c>
      <c r="C25" s="311" t="s">
        <v>854</v>
      </c>
    </row>
    <row r="26" spans="1:3" ht="12.75">
      <c r="A26" s="8">
        <v>24</v>
      </c>
      <c r="B26" s="311" t="s">
        <v>575</v>
      </c>
      <c r="C26" s="311" t="s">
        <v>729</v>
      </c>
    </row>
    <row r="27" spans="1:3" ht="12.75">
      <c r="A27" s="8">
        <v>25</v>
      </c>
      <c r="B27" s="311" t="s">
        <v>576</v>
      </c>
      <c r="C27" s="311" t="s">
        <v>730</v>
      </c>
    </row>
    <row r="28" spans="1:3" ht="12.75">
      <c r="A28" s="8">
        <v>26</v>
      </c>
      <c r="B28" s="311" t="s">
        <v>577</v>
      </c>
      <c r="C28" s="311" t="s">
        <v>731</v>
      </c>
    </row>
    <row r="29" spans="1:3" ht="12.75">
      <c r="A29" s="8">
        <v>27</v>
      </c>
      <c r="B29" s="311" t="s">
        <v>578</v>
      </c>
      <c r="C29" s="311" t="s">
        <v>579</v>
      </c>
    </row>
    <row r="30" spans="1:3" ht="12.75">
      <c r="A30" s="8">
        <v>28</v>
      </c>
      <c r="B30" s="311" t="s">
        <v>580</v>
      </c>
      <c r="C30" s="311" t="s">
        <v>581</v>
      </c>
    </row>
    <row r="31" spans="1:3" ht="12.75">
      <c r="A31" s="8">
        <v>29</v>
      </c>
      <c r="B31" s="311" t="s">
        <v>582</v>
      </c>
      <c r="C31" s="311" t="s">
        <v>583</v>
      </c>
    </row>
    <row r="32" spans="1:3" ht="12.75">
      <c r="A32" s="8">
        <v>30</v>
      </c>
      <c r="B32" s="311" t="s">
        <v>679</v>
      </c>
      <c r="C32" s="311" t="s">
        <v>678</v>
      </c>
    </row>
    <row r="33" spans="1:3" ht="12.75">
      <c r="A33" s="8">
        <v>31</v>
      </c>
      <c r="B33" s="349" t="s">
        <v>875</v>
      </c>
      <c r="C33" s="349" t="s">
        <v>876</v>
      </c>
    </row>
    <row r="34" spans="1:3" ht="12.75">
      <c r="A34" s="8">
        <v>32</v>
      </c>
      <c r="B34" s="311" t="s">
        <v>584</v>
      </c>
      <c r="C34" s="311" t="s">
        <v>585</v>
      </c>
    </row>
    <row r="35" spans="1:3" ht="12.75">
      <c r="A35" s="8">
        <v>33</v>
      </c>
      <c r="B35" s="311" t="s">
        <v>586</v>
      </c>
      <c r="C35" s="311" t="s">
        <v>585</v>
      </c>
    </row>
    <row r="36" spans="1:3" ht="12.75">
      <c r="A36" s="8">
        <v>34</v>
      </c>
      <c r="B36" s="311" t="s">
        <v>587</v>
      </c>
      <c r="C36" s="311" t="s">
        <v>588</v>
      </c>
    </row>
    <row r="37" spans="1:3" ht="12.75">
      <c r="A37" s="8">
        <v>35</v>
      </c>
      <c r="B37" s="311" t="s">
        <v>589</v>
      </c>
      <c r="C37" s="311" t="s">
        <v>590</v>
      </c>
    </row>
    <row r="38" spans="1:3" ht="12.75">
      <c r="A38" s="8">
        <v>36</v>
      </c>
      <c r="B38" s="311" t="s">
        <v>591</v>
      </c>
      <c r="C38" s="311" t="s">
        <v>592</v>
      </c>
    </row>
    <row r="39" spans="1:3" ht="12.75">
      <c r="A39" s="8">
        <v>37</v>
      </c>
      <c r="B39" s="311" t="s">
        <v>593</v>
      </c>
      <c r="C39" s="311" t="s">
        <v>594</v>
      </c>
    </row>
    <row r="40" spans="1:3" ht="12.75">
      <c r="A40" s="8">
        <v>38</v>
      </c>
      <c r="B40" s="311" t="s">
        <v>595</v>
      </c>
      <c r="C40" s="311" t="s">
        <v>596</v>
      </c>
    </row>
    <row r="41" spans="1:3" ht="12.75">
      <c r="A41" s="8">
        <v>39</v>
      </c>
      <c r="B41" s="311" t="s">
        <v>597</v>
      </c>
      <c r="C41" s="311" t="s">
        <v>598</v>
      </c>
    </row>
    <row r="42" spans="1:3" ht="12.75">
      <c r="A42" s="8">
        <v>40</v>
      </c>
      <c r="B42" s="311" t="s">
        <v>599</v>
      </c>
      <c r="C42" s="311" t="s">
        <v>600</v>
      </c>
    </row>
    <row r="43" spans="1:3" ht="12.75">
      <c r="A43" s="8">
        <v>41</v>
      </c>
      <c r="B43" s="311" t="s">
        <v>601</v>
      </c>
      <c r="C43" s="311" t="s">
        <v>732</v>
      </c>
    </row>
    <row r="44" spans="1:3" ht="12.75">
      <c r="A44" s="8">
        <v>42</v>
      </c>
      <c r="B44" s="311" t="s">
        <v>602</v>
      </c>
      <c r="C44" s="311" t="s">
        <v>603</v>
      </c>
    </row>
    <row r="45" spans="1:3" ht="12.75">
      <c r="A45" s="8">
        <v>43</v>
      </c>
      <c r="B45" s="311" t="s">
        <v>604</v>
      </c>
      <c r="C45" s="311" t="s">
        <v>605</v>
      </c>
    </row>
    <row r="46" spans="1:3" ht="12.75">
      <c r="A46" s="8">
        <v>44</v>
      </c>
      <c r="B46" s="311" t="s">
        <v>606</v>
      </c>
      <c r="C46" s="311" t="s">
        <v>607</v>
      </c>
    </row>
    <row r="47" spans="1:3" ht="12.75">
      <c r="A47" s="8">
        <v>45</v>
      </c>
      <c r="B47" s="311" t="s">
        <v>608</v>
      </c>
      <c r="C47" s="311" t="s">
        <v>609</v>
      </c>
    </row>
    <row r="48" spans="1:3" ht="12.75">
      <c r="A48" s="8">
        <v>46</v>
      </c>
      <c r="B48" s="311" t="s">
        <v>610</v>
      </c>
      <c r="C48" s="311" t="s">
        <v>611</v>
      </c>
    </row>
    <row r="49" spans="1:3" ht="12.75">
      <c r="A49" s="8">
        <v>47</v>
      </c>
      <c r="B49" s="311" t="s">
        <v>612</v>
      </c>
      <c r="C49" s="311" t="s">
        <v>733</v>
      </c>
    </row>
    <row r="50" spans="1:3" ht="12.75">
      <c r="A50" s="8">
        <v>48</v>
      </c>
      <c r="B50" s="311" t="s">
        <v>613</v>
      </c>
      <c r="C50" s="311" t="s">
        <v>734</v>
      </c>
    </row>
    <row r="51" spans="1:3" ht="12.75">
      <c r="A51" s="8">
        <v>49</v>
      </c>
      <c r="B51" s="311" t="s">
        <v>614</v>
      </c>
      <c r="C51" s="311" t="s">
        <v>615</v>
      </c>
    </row>
    <row r="52" spans="1:3" ht="12.75">
      <c r="A52" s="8">
        <v>50</v>
      </c>
      <c r="B52" s="311" t="s">
        <v>616</v>
      </c>
      <c r="C52" s="311" t="s">
        <v>617</v>
      </c>
    </row>
    <row r="53" spans="1:3" ht="12.75">
      <c r="A53" s="8">
        <v>51</v>
      </c>
      <c r="B53" s="311" t="s">
        <v>618</v>
      </c>
      <c r="C53" s="311" t="s">
        <v>686</v>
      </c>
    </row>
    <row r="54" spans="1:3" ht="12.75">
      <c r="A54" s="8">
        <v>52</v>
      </c>
      <c r="B54" s="311" t="s">
        <v>619</v>
      </c>
      <c r="C54" s="311" t="s">
        <v>687</v>
      </c>
    </row>
    <row r="55" spans="1:3" ht="12.75">
      <c r="A55" s="8">
        <v>53</v>
      </c>
      <c r="B55" s="311" t="s">
        <v>620</v>
      </c>
      <c r="C55" s="311" t="s">
        <v>688</v>
      </c>
    </row>
    <row r="56" spans="1:3" ht="12.75">
      <c r="A56" s="8">
        <v>54</v>
      </c>
      <c r="B56" s="311" t="s">
        <v>621</v>
      </c>
      <c r="C56" s="311" t="s">
        <v>689</v>
      </c>
    </row>
    <row r="57" spans="1:3" ht="12.75">
      <c r="A57" s="8">
        <v>55</v>
      </c>
      <c r="B57" s="311" t="s">
        <v>622</v>
      </c>
      <c r="C57" s="311" t="s">
        <v>690</v>
      </c>
    </row>
    <row r="58" spans="1:3" ht="12.75">
      <c r="A58" s="8">
        <v>56</v>
      </c>
      <c r="B58" s="311" t="s">
        <v>623</v>
      </c>
      <c r="C58" s="311" t="s">
        <v>691</v>
      </c>
    </row>
    <row r="59" spans="1:3" ht="12.75">
      <c r="A59" s="8">
        <v>57</v>
      </c>
      <c r="B59" s="311" t="s">
        <v>624</v>
      </c>
      <c r="C59" s="311" t="s">
        <v>692</v>
      </c>
    </row>
    <row r="60" spans="1:3" ht="12.75">
      <c r="A60" s="8">
        <v>58</v>
      </c>
      <c r="B60" s="311" t="s">
        <v>625</v>
      </c>
      <c r="C60" s="311" t="s">
        <v>693</v>
      </c>
    </row>
    <row r="61" spans="1:3" ht="12.75">
      <c r="A61" s="8">
        <v>59</v>
      </c>
      <c r="B61" s="311" t="s">
        <v>626</v>
      </c>
      <c r="C61" s="311" t="s">
        <v>694</v>
      </c>
    </row>
    <row r="62" spans="1:3" ht="12.75">
      <c r="A62" s="8">
        <v>60</v>
      </c>
      <c r="B62" s="311" t="s">
        <v>827</v>
      </c>
      <c r="C62" s="311" t="s">
        <v>834</v>
      </c>
    </row>
    <row r="63" spans="1:3" ht="12.75">
      <c r="A63" s="8">
        <v>61</v>
      </c>
      <c r="B63" s="311" t="s">
        <v>627</v>
      </c>
      <c r="C63" s="311" t="s">
        <v>836</v>
      </c>
    </row>
    <row r="64" spans="1:3" ht="12.75">
      <c r="A64" s="8">
        <v>62</v>
      </c>
      <c r="B64" s="333" t="s">
        <v>835</v>
      </c>
      <c r="C64" s="311" t="s">
        <v>828</v>
      </c>
    </row>
    <row r="65" spans="1:3" ht="12.75">
      <c r="A65" s="8">
        <v>63</v>
      </c>
      <c r="B65" s="311" t="s">
        <v>628</v>
      </c>
      <c r="C65" s="311" t="s">
        <v>695</v>
      </c>
    </row>
    <row r="66" spans="1:3" ht="12.75">
      <c r="A66" s="8">
        <v>64</v>
      </c>
      <c r="B66" s="311" t="s">
        <v>629</v>
      </c>
      <c r="C66" s="311" t="s">
        <v>696</v>
      </c>
    </row>
    <row r="67" spans="1:3" ht="12.75">
      <c r="A67" s="8">
        <v>65</v>
      </c>
      <c r="B67" s="329" t="s">
        <v>682</v>
      </c>
      <c r="C67" s="329" t="s">
        <v>735</v>
      </c>
    </row>
    <row r="68" spans="1:3" ht="12.75">
      <c r="A68" s="8">
        <v>66</v>
      </c>
      <c r="B68" s="329" t="s">
        <v>683</v>
      </c>
      <c r="C68" s="329" t="s">
        <v>723</v>
      </c>
    </row>
  </sheetData>
  <sheetProtection/>
  <mergeCells count="1">
    <mergeCell ref="A1:D1"/>
  </mergeCells>
  <printOptions horizontalCentered="1"/>
  <pageMargins left="0.7086614173228347" right="0.7086614173228347" top="0.2362204724409449" bottom="0" header="0.31496062992125984" footer="0.31496062992125984"/>
  <pageSetup fitToHeight="1" fitToWidth="1" horizontalDpi="600" verticalDpi="600" orientation="landscape" paperSize="9" scale="66" r:id="rId1"/>
</worksheet>
</file>

<file path=xl/worksheets/sheet20.xml><?xml version="1.0" encoding="utf-8"?>
<worksheet xmlns="http://schemas.openxmlformats.org/spreadsheetml/2006/main" xmlns:r="http://schemas.openxmlformats.org/officeDocument/2006/relationships">
  <sheetPr>
    <pageSetUpPr fitToPage="1"/>
  </sheetPr>
  <dimension ref="A1:V42"/>
  <sheetViews>
    <sheetView view="pageBreakPreview" zoomScale="90" zoomScaleSheetLayoutView="90" zoomScalePageLayoutView="0" workbookViewId="0" topLeftCell="A6">
      <selection activeCell="M12" sqref="M12:M32"/>
    </sheetView>
  </sheetViews>
  <sheetFormatPr defaultColWidth="9.140625" defaultRowHeight="12.75"/>
  <cols>
    <col min="1" max="1" width="6.00390625" style="16" customWidth="1"/>
    <col min="2" max="2" width="14.57421875" style="16" customWidth="1"/>
    <col min="3" max="3" width="10.57421875" style="16" customWidth="1"/>
    <col min="4" max="4" width="9.8515625" style="16" customWidth="1"/>
    <col min="5" max="5" width="8.7109375" style="16" customWidth="1"/>
    <col min="6" max="6" width="10.8515625" style="16" customWidth="1"/>
    <col min="7" max="7" width="15.8515625" style="16" customWidth="1"/>
    <col min="8" max="8" width="12.421875" style="16" customWidth="1"/>
    <col min="9" max="9" width="12.140625" style="16" customWidth="1"/>
    <col min="10" max="10" width="9.00390625" style="16" customWidth="1"/>
    <col min="11" max="11" width="12.00390625" style="16" customWidth="1"/>
    <col min="12" max="12" width="18.57421875" style="16" customWidth="1"/>
    <col min="13" max="13" width="15.421875" style="16" customWidth="1"/>
    <col min="14" max="16384" width="9.140625" style="16" customWidth="1"/>
  </cols>
  <sheetData>
    <row r="1" spans="4:13" ht="12.75">
      <c r="D1" s="37"/>
      <c r="E1" s="37"/>
      <c r="F1" s="37"/>
      <c r="G1" s="37"/>
      <c r="H1" s="37"/>
      <c r="I1" s="37"/>
      <c r="J1" s="37"/>
      <c r="K1" s="37"/>
      <c r="L1" s="719" t="s">
        <v>71</v>
      </c>
      <c r="M1" s="719"/>
    </row>
    <row r="2" spans="1:13" ht="15">
      <c r="A2" s="699" t="s">
        <v>0</v>
      </c>
      <c r="B2" s="699"/>
      <c r="C2" s="699"/>
      <c r="D2" s="699"/>
      <c r="E2" s="699"/>
      <c r="F2" s="699"/>
      <c r="G2" s="699"/>
      <c r="H2" s="699"/>
      <c r="I2" s="699"/>
      <c r="J2" s="699"/>
      <c r="K2" s="699"/>
      <c r="L2" s="699"/>
      <c r="M2" s="46"/>
    </row>
    <row r="3" spans="1:13" ht="20.25">
      <c r="A3" s="723" t="s">
        <v>697</v>
      </c>
      <c r="B3" s="723"/>
      <c r="C3" s="723"/>
      <c r="D3" s="723"/>
      <c r="E3" s="723"/>
      <c r="F3" s="723"/>
      <c r="G3" s="723"/>
      <c r="H3" s="723"/>
      <c r="I3" s="723"/>
      <c r="J3" s="723"/>
      <c r="K3" s="723"/>
      <c r="L3" s="723"/>
      <c r="M3" s="45"/>
    </row>
    <row r="4" ht="10.5" customHeight="1"/>
    <row r="5" spans="1:12" ht="19.5" customHeight="1">
      <c r="A5" s="705" t="s">
        <v>752</v>
      </c>
      <c r="B5" s="705"/>
      <c r="C5" s="705"/>
      <c r="D5" s="705"/>
      <c r="E5" s="705"/>
      <c r="F5" s="705"/>
      <c r="G5" s="705"/>
      <c r="H5" s="705"/>
      <c r="I5" s="705"/>
      <c r="J5" s="705"/>
      <c r="K5" s="705"/>
      <c r="L5" s="705"/>
    </row>
    <row r="6" spans="1:12" ht="12.75">
      <c r="A6" s="24"/>
      <c r="B6" s="24"/>
      <c r="C6" s="24"/>
      <c r="D6" s="24"/>
      <c r="E6" s="24"/>
      <c r="F6" s="24"/>
      <c r="G6" s="24"/>
      <c r="H6" s="24"/>
      <c r="I6" s="24"/>
      <c r="J6" s="24"/>
      <c r="K6" s="24"/>
      <c r="L6" s="24"/>
    </row>
    <row r="7" spans="1:12" ht="12.75">
      <c r="A7" s="617" t="s">
        <v>160</v>
      </c>
      <c r="B7" s="617"/>
      <c r="F7" s="721" t="s">
        <v>18</v>
      </c>
      <c r="G7" s="721"/>
      <c r="H7" s="721"/>
      <c r="I7" s="721"/>
      <c r="J7" s="721"/>
      <c r="K7" s="721"/>
      <c r="L7" s="721"/>
    </row>
    <row r="8" spans="1:12" ht="12.75">
      <c r="A8" s="15"/>
      <c r="F8" s="17"/>
      <c r="G8" s="107"/>
      <c r="H8" s="107"/>
      <c r="I8" s="692" t="s">
        <v>777</v>
      </c>
      <c r="J8" s="692"/>
      <c r="K8" s="692"/>
      <c r="L8" s="692"/>
    </row>
    <row r="9" spans="1:12" s="15" customFormat="1" ht="12.75">
      <c r="A9" s="604" t="s">
        <v>2</v>
      </c>
      <c r="B9" s="604" t="s">
        <v>3</v>
      </c>
      <c r="C9" s="587" t="s">
        <v>19</v>
      </c>
      <c r="D9" s="588"/>
      <c r="E9" s="588"/>
      <c r="F9" s="588"/>
      <c r="G9" s="588"/>
      <c r="H9" s="587" t="s">
        <v>41</v>
      </c>
      <c r="I9" s="588"/>
      <c r="J9" s="588"/>
      <c r="K9" s="588"/>
      <c r="L9" s="588"/>
    </row>
    <row r="10" spans="1:12" s="15" customFormat="1" ht="77.25" customHeight="1">
      <c r="A10" s="604"/>
      <c r="B10" s="604"/>
      <c r="C10" s="5" t="s">
        <v>751</v>
      </c>
      <c r="D10" s="5" t="s">
        <v>784</v>
      </c>
      <c r="E10" s="5" t="s">
        <v>69</v>
      </c>
      <c r="F10" s="5" t="s">
        <v>70</v>
      </c>
      <c r="G10" s="5" t="s">
        <v>659</v>
      </c>
      <c r="H10" s="5" t="s">
        <v>751</v>
      </c>
      <c r="I10" s="5" t="s">
        <v>784</v>
      </c>
      <c r="J10" s="5" t="s">
        <v>69</v>
      </c>
      <c r="K10" s="5" t="s">
        <v>70</v>
      </c>
      <c r="L10" s="5" t="s">
        <v>660</v>
      </c>
    </row>
    <row r="11" spans="1:12" s="15" customFormat="1" ht="12.75">
      <c r="A11" s="5">
        <v>1</v>
      </c>
      <c r="B11" s="5">
        <v>2</v>
      </c>
      <c r="C11" s="5">
        <v>3</v>
      </c>
      <c r="D11" s="5">
        <v>4</v>
      </c>
      <c r="E11" s="5">
        <v>5</v>
      </c>
      <c r="F11" s="5">
        <v>6</v>
      </c>
      <c r="G11" s="5">
        <v>7</v>
      </c>
      <c r="H11" s="5">
        <v>8</v>
      </c>
      <c r="I11" s="5">
        <v>9</v>
      </c>
      <c r="J11" s="5">
        <v>10</v>
      </c>
      <c r="K11" s="5">
        <v>11</v>
      </c>
      <c r="L11" s="5">
        <v>12</v>
      </c>
    </row>
    <row r="12" spans="1:21" ht="12.75">
      <c r="A12" s="19">
        <v>1</v>
      </c>
      <c r="B12" s="20" t="s">
        <v>886</v>
      </c>
      <c r="C12" s="357">
        <v>659.37648</v>
      </c>
      <c r="D12" s="357">
        <v>2.5200000000000955</v>
      </c>
      <c r="E12" s="357">
        <v>493.29999999999995</v>
      </c>
      <c r="F12" s="357">
        <v>473.48</v>
      </c>
      <c r="G12" s="357">
        <f>D12+E12-F12</f>
        <v>22.340000000000032</v>
      </c>
      <c r="H12" s="361">
        <v>282.58992</v>
      </c>
      <c r="I12" s="361">
        <v>-7.400000000000034</v>
      </c>
      <c r="J12" s="361">
        <v>230.64000000000001</v>
      </c>
      <c r="K12" s="361">
        <v>223.24</v>
      </c>
      <c r="L12" s="357">
        <f>I12+J12-K12</f>
        <v>0</v>
      </c>
      <c r="M12" s="406">
        <f>F12+K12</f>
        <v>696.72</v>
      </c>
      <c r="N12" s="16">
        <v>27068</v>
      </c>
      <c r="O12" s="406">
        <f>N12*232*150/1000000</f>
        <v>941.9664</v>
      </c>
      <c r="P12" s="406">
        <f>O12*70/100</f>
        <v>659.37648</v>
      </c>
      <c r="Q12" s="16">
        <f>O12*30/100</f>
        <v>282.58992</v>
      </c>
      <c r="R12" s="406">
        <f>P12*3000/100000</f>
        <v>19.7812944</v>
      </c>
      <c r="S12" s="406">
        <f>Q12*2000/100000</f>
        <v>5.6517984</v>
      </c>
      <c r="T12" s="406">
        <f>SUM(R12:S12)</f>
        <v>25.4330928</v>
      </c>
      <c r="U12" s="406">
        <f>N12*232*750*0.00015/100000</f>
        <v>7.064747999999999</v>
      </c>
    </row>
    <row r="13" spans="1:21" ht="12.75">
      <c r="A13" s="19">
        <v>2</v>
      </c>
      <c r="B13" s="20" t="s">
        <v>887</v>
      </c>
      <c r="C13" s="357">
        <v>888.92076</v>
      </c>
      <c r="D13" s="357">
        <v>0</v>
      </c>
      <c r="E13" s="357">
        <v>730</v>
      </c>
      <c r="F13" s="357">
        <v>680</v>
      </c>
      <c r="G13" s="357">
        <f aca="true" t="shared" si="0" ref="G13:G32">D13+E13-F13</f>
        <v>50</v>
      </c>
      <c r="H13" s="361">
        <v>380.96604</v>
      </c>
      <c r="I13" s="361">
        <v>0</v>
      </c>
      <c r="J13" s="361">
        <v>329.5</v>
      </c>
      <c r="K13" s="361">
        <v>294.5</v>
      </c>
      <c r="L13" s="357">
        <f aca="true" t="shared" si="1" ref="L13:L33">I13+J13-K13</f>
        <v>35</v>
      </c>
      <c r="M13" s="406">
        <f aca="true" t="shared" si="2" ref="M13:M32">F13+K13</f>
        <v>974.5</v>
      </c>
      <c r="N13" s="16">
        <v>36491</v>
      </c>
      <c r="O13" s="406">
        <f aca="true" t="shared" si="3" ref="O13:O31">N13*232*150/1000000</f>
        <v>1269.8868</v>
      </c>
      <c r="P13" s="406">
        <f aca="true" t="shared" si="4" ref="P13:P32">O13*70/100</f>
        <v>888.92076</v>
      </c>
      <c r="Q13" s="16">
        <f aca="true" t="shared" si="5" ref="Q13:Q32">O13*30/100</f>
        <v>380.96604</v>
      </c>
      <c r="R13" s="406">
        <f aca="true" t="shared" si="6" ref="R13:R32">P13*3000/100000</f>
        <v>26.667622799999997</v>
      </c>
      <c r="S13" s="406">
        <f aca="true" t="shared" si="7" ref="S13:S32">Q13*2000/100000</f>
        <v>7.619320800000001</v>
      </c>
      <c r="T13" s="406">
        <f aca="true" t="shared" si="8" ref="T13:T32">SUM(R13:S13)</f>
        <v>34.2869436</v>
      </c>
      <c r="U13" s="406">
        <f aca="true" t="shared" si="9" ref="U13:U32">N13*232*750*0.00015/100000</f>
        <v>9.524150999999998</v>
      </c>
    </row>
    <row r="14" spans="1:21" ht="12.75">
      <c r="A14" s="19">
        <v>3</v>
      </c>
      <c r="B14" s="20" t="s">
        <v>888</v>
      </c>
      <c r="C14" s="357">
        <v>704.2505399999999</v>
      </c>
      <c r="D14" s="357">
        <v>30</v>
      </c>
      <c r="E14" s="357">
        <v>160</v>
      </c>
      <c r="F14" s="357">
        <v>0</v>
      </c>
      <c r="G14" s="357">
        <f t="shared" si="0"/>
        <v>190</v>
      </c>
      <c r="H14" s="361">
        <v>301.82165999999995</v>
      </c>
      <c r="I14" s="361">
        <v>30</v>
      </c>
      <c r="J14" s="361">
        <v>71.8</v>
      </c>
      <c r="K14" s="361">
        <v>6.8</v>
      </c>
      <c r="L14" s="357">
        <f t="shared" si="1"/>
        <v>95</v>
      </c>
      <c r="M14" s="406">
        <f t="shared" si="2"/>
        <v>6.8</v>
      </c>
      <c r="N14" s="16">
        <f>27611+998</f>
        <v>28609</v>
      </c>
      <c r="O14" s="406">
        <f t="shared" si="3"/>
        <v>995.5932</v>
      </c>
      <c r="P14" s="406">
        <f t="shared" si="4"/>
        <v>696.91524</v>
      </c>
      <c r="Q14" s="16">
        <f t="shared" si="5"/>
        <v>298.67796000000004</v>
      </c>
      <c r="R14" s="406">
        <f t="shared" si="6"/>
        <v>20.907457200000003</v>
      </c>
      <c r="S14" s="406">
        <f t="shared" si="7"/>
        <v>5.9735592</v>
      </c>
      <c r="T14" s="406">
        <f t="shared" si="8"/>
        <v>26.881016400000004</v>
      </c>
      <c r="U14" s="406">
        <f t="shared" si="9"/>
        <v>7.466948999999999</v>
      </c>
    </row>
    <row r="15" spans="1:21" ht="12.75">
      <c r="A15" s="19">
        <v>4</v>
      </c>
      <c r="B15" s="20" t="s">
        <v>889</v>
      </c>
      <c r="C15" s="357">
        <v>700.4474399999999</v>
      </c>
      <c r="D15" s="357">
        <v>0</v>
      </c>
      <c r="E15" s="357">
        <v>492.9</v>
      </c>
      <c r="F15" s="357">
        <v>492.9</v>
      </c>
      <c r="G15" s="357">
        <f t="shared" si="0"/>
        <v>0</v>
      </c>
      <c r="H15" s="361">
        <v>300.19176</v>
      </c>
      <c r="I15" s="361">
        <v>0</v>
      </c>
      <c r="J15" s="361">
        <v>256.75</v>
      </c>
      <c r="K15" s="361">
        <v>256.75</v>
      </c>
      <c r="L15" s="357">
        <f t="shared" si="1"/>
        <v>0</v>
      </c>
      <c r="M15" s="406">
        <f t="shared" si="2"/>
        <v>749.65</v>
      </c>
      <c r="N15" s="16">
        <v>28754</v>
      </c>
      <c r="O15" s="406">
        <f t="shared" si="3"/>
        <v>1000.6392</v>
      </c>
      <c r="P15" s="406">
        <f t="shared" si="4"/>
        <v>700.4474399999999</v>
      </c>
      <c r="Q15" s="16">
        <f t="shared" si="5"/>
        <v>300.19176</v>
      </c>
      <c r="R15" s="406">
        <f t="shared" si="6"/>
        <v>21.0134232</v>
      </c>
      <c r="S15" s="406">
        <f t="shared" si="7"/>
        <v>6.0038352</v>
      </c>
      <c r="T15" s="406">
        <f t="shared" si="8"/>
        <v>27.0172584</v>
      </c>
      <c r="U15" s="406">
        <f t="shared" si="9"/>
        <v>7.504793999999999</v>
      </c>
    </row>
    <row r="16" spans="1:21" ht="12.75">
      <c r="A16" s="19">
        <v>5</v>
      </c>
      <c r="B16" s="20" t="s">
        <v>890</v>
      </c>
      <c r="C16" s="357">
        <v>830.7534899999999</v>
      </c>
      <c r="D16" s="357">
        <v>0.44999999999998863</v>
      </c>
      <c r="E16" s="357">
        <v>262.73</v>
      </c>
      <c r="F16" s="357">
        <v>263.18</v>
      </c>
      <c r="G16" s="357">
        <f t="shared" si="0"/>
        <v>0</v>
      </c>
      <c r="H16" s="361">
        <v>356.03721</v>
      </c>
      <c r="I16" s="361">
        <v>-67.55000000000001</v>
      </c>
      <c r="J16" s="361">
        <v>102.75</v>
      </c>
      <c r="K16" s="361">
        <v>35.2</v>
      </c>
      <c r="L16" s="357">
        <f t="shared" si="1"/>
        <v>0</v>
      </c>
      <c r="M16" s="406">
        <f t="shared" si="2"/>
        <v>298.38</v>
      </c>
      <c r="N16" s="16">
        <f>32079+1555</f>
        <v>33634</v>
      </c>
      <c r="O16" s="406">
        <f t="shared" si="3"/>
        <v>1170.4632</v>
      </c>
      <c r="P16" s="406">
        <f t="shared" si="4"/>
        <v>819.32424</v>
      </c>
      <c r="Q16" s="16">
        <f t="shared" si="5"/>
        <v>351.13896</v>
      </c>
      <c r="R16" s="406">
        <f t="shared" si="6"/>
        <v>24.5797272</v>
      </c>
      <c r="S16" s="406">
        <f t="shared" si="7"/>
        <v>7.0227792</v>
      </c>
      <c r="T16" s="406">
        <f t="shared" si="8"/>
        <v>31.602506400000003</v>
      </c>
      <c r="U16" s="406">
        <f t="shared" si="9"/>
        <v>8.778474</v>
      </c>
    </row>
    <row r="17" spans="1:21" ht="12.75">
      <c r="A17" s="19">
        <v>6</v>
      </c>
      <c r="B17" s="20" t="s">
        <v>891</v>
      </c>
      <c r="C17" s="357">
        <v>1034.59356</v>
      </c>
      <c r="D17" s="357">
        <v>-47.80000000000007</v>
      </c>
      <c r="E17" s="357">
        <v>714.85</v>
      </c>
      <c r="F17" s="357">
        <v>667.05</v>
      </c>
      <c r="G17" s="357">
        <f t="shared" si="0"/>
        <v>0</v>
      </c>
      <c r="H17" s="361">
        <v>443.39724</v>
      </c>
      <c r="I17" s="361">
        <v>-15.270000000000039</v>
      </c>
      <c r="J17" s="361">
        <v>378.29999999999995</v>
      </c>
      <c r="K17" s="361">
        <v>363.03</v>
      </c>
      <c r="L17" s="357">
        <f t="shared" si="1"/>
        <v>0</v>
      </c>
      <c r="M17" s="406">
        <f t="shared" si="2"/>
        <v>1030.08</v>
      </c>
      <c r="N17" s="16">
        <v>42471</v>
      </c>
      <c r="O17" s="406">
        <f t="shared" si="3"/>
        <v>1477.9908</v>
      </c>
      <c r="P17" s="406">
        <f t="shared" si="4"/>
        <v>1034.59356</v>
      </c>
      <c r="Q17" s="16">
        <f t="shared" si="5"/>
        <v>443.39724</v>
      </c>
      <c r="R17" s="406">
        <f t="shared" si="6"/>
        <v>31.037806800000002</v>
      </c>
      <c r="S17" s="406">
        <f t="shared" si="7"/>
        <v>8.8679448</v>
      </c>
      <c r="T17" s="406">
        <f t="shared" si="8"/>
        <v>39.9057516</v>
      </c>
      <c r="U17" s="406">
        <f t="shared" si="9"/>
        <v>11.084931</v>
      </c>
    </row>
    <row r="18" spans="1:21" ht="12.75">
      <c r="A18" s="19">
        <v>7</v>
      </c>
      <c r="B18" s="20" t="s">
        <v>892</v>
      </c>
      <c r="C18" s="357">
        <v>370.07712</v>
      </c>
      <c r="D18" s="357">
        <v>0</v>
      </c>
      <c r="E18" s="357">
        <v>315</v>
      </c>
      <c r="F18" s="357">
        <v>310.5</v>
      </c>
      <c r="G18" s="357">
        <f t="shared" si="0"/>
        <v>4.5</v>
      </c>
      <c r="H18" s="361">
        <v>158.60448</v>
      </c>
      <c r="I18" s="361">
        <v>5</v>
      </c>
      <c r="J18" s="361">
        <v>117.80000000000001</v>
      </c>
      <c r="K18" s="361">
        <v>120.80000000000001</v>
      </c>
      <c r="L18" s="357">
        <f t="shared" si="1"/>
        <v>2</v>
      </c>
      <c r="M18" s="406">
        <f t="shared" si="2"/>
        <v>431.3</v>
      </c>
      <c r="N18" s="16">
        <v>15192</v>
      </c>
      <c r="O18" s="406">
        <f t="shared" si="3"/>
        <v>528.6816</v>
      </c>
      <c r="P18" s="406">
        <f t="shared" si="4"/>
        <v>370.07712</v>
      </c>
      <c r="Q18" s="16">
        <f t="shared" si="5"/>
        <v>158.60448</v>
      </c>
      <c r="R18" s="406">
        <f t="shared" si="6"/>
        <v>11.102313599999999</v>
      </c>
      <c r="S18" s="406">
        <f t="shared" si="7"/>
        <v>3.1720895999999996</v>
      </c>
      <c r="T18" s="406">
        <f t="shared" si="8"/>
        <v>14.274403199999998</v>
      </c>
      <c r="U18" s="406">
        <f t="shared" si="9"/>
        <v>3.9651119999999995</v>
      </c>
    </row>
    <row r="19" spans="1:21" ht="12.75">
      <c r="A19" s="19">
        <v>8</v>
      </c>
      <c r="B19" s="20" t="s">
        <v>893</v>
      </c>
      <c r="C19" s="357">
        <v>912.20892</v>
      </c>
      <c r="D19" s="357">
        <v>0</v>
      </c>
      <c r="E19" s="357">
        <v>637.9</v>
      </c>
      <c r="F19" s="357">
        <v>637.9</v>
      </c>
      <c r="G19" s="357">
        <f t="shared" si="0"/>
        <v>0</v>
      </c>
      <c r="H19" s="361">
        <v>390.9466800000001</v>
      </c>
      <c r="I19" s="361">
        <v>0</v>
      </c>
      <c r="J19" s="361">
        <v>333.21999999999997</v>
      </c>
      <c r="K19" s="361">
        <v>333.22</v>
      </c>
      <c r="L19" s="357">
        <f t="shared" si="1"/>
        <v>0</v>
      </c>
      <c r="M19" s="406">
        <f t="shared" si="2"/>
        <v>971.12</v>
      </c>
      <c r="N19" s="16">
        <v>37447</v>
      </c>
      <c r="O19" s="406">
        <f t="shared" si="3"/>
        <v>1303.1556</v>
      </c>
      <c r="P19" s="406">
        <f t="shared" si="4"/>
        <v>912.20892</v>
      </c>
      <c r="Q19" s="16">
        <f t="shared" si="5"/>
        <v>390.9466800000001</v>
      </c>
      <c r="R19" s="406">
        <f t="shared" si="6"/>
        <v>27.366267600000004</v>
      </c>
      <c r="S19" s="406">
        <f t="shared" si="7"/>
        <v>7.818933600000001</v>
      </c>
      <c r="T19" s="406">
        <f t="shared" si="8"/>
        <v>35.18520120000001</v>
      </c>
      <c r="U19" s="406">
        <f t="shared" si="9"/>
        <v>9.773667</v>
      </c>
    </row>
    <row r="20" spans="1:21" ht="12.75">
      <c r="A20" s="19">
        <v>9</v>
      </c>
      <c r="B20" s="20" t="s">
        <v>894</v>
      </c>
      <c r="C20" s="357">
        <v>707.658</v>
      </c>
      <c r="D20" s="357">
        <v>0</v>
      </c>
      <c r="E20" s="357">
        <v>441.72</v>
      </c>
      <c r="F20" s="357">
        <v>441.72</v>
      </c>
      <c r="G20" s="357">
        <f t="shared" si="0"/>
        <v>0</v>
      </c>
      <c r="H20" s="361">
        <v>303.282</v>
      </c>
      <c r="I20" s="361">
        <v>0</v>
      </c>
      <c r="J20" s="361">
        <v>281.83</v>
      </c>
      <c r="K20" s="361">
        <v>281.83</v>
      </c>
      <c r="L20" s="357">
        <f t="shared" si="1"/>
        <v>0</v>
      </c>
      <c r="M20" s="406">
        <f t="shared" si="2"/>
        <v>723.55</v>
      </c>
      <c r="N20" s="16">
        <v>29050</v>
      </c>
      <c r="O20" s="406">
        <f t="shared" si="3"/>
        <v>1010.94</v>
      </c>
      <c r="P20" s="406">
        <f t="shared" si="4"/>
        <v>707.658</v>
      </c>
      <c r="Q20" s="16">
        <f t="shared" si="5"/>
        <v>303.282</v>
      </c>
      <c r="R20" s="406">
        <f t="shared" si="6"/>
        <v>21.22974</v>
      </c>
      <c r="S20" s="406">
        <f t="shared" si="7"/>
        <v>6.06564</v>
      </c>
      <c r="T20" s="406">
        <f t="shared" si="8"/>
        <v>27.29538</v>
      </c>
      <c r="U20" s="406">
        <f t="shared" si="9"/>
        <v>7.582049999999999</v>
      </c>
    </row>
    <row r="21" spans="1:21" ht="12.75">
      <c r="A21" s="19">
        <v>10</v>
      </c>
      <c r="B21" s="20" t="s">
        <v>895</v>
      </c>
      <c r="C21" s="357">
        <v>919.5412799999999</v>
      </c>
      <c r="D21" s="357">
        <v>0</v>
      </c>
      <c r="E21" s="357">
        <v>628.5</v>
      </c>
      <c r="F21" s="357">
        <v>628.5</v>
      </c>
      <c r="G21" s="357">
        <f t="shared" si="0"/>
        <v>0</v>
      </c>
      <c r="H21" s="361">
        <v>394.08912</v>
      </c>
      <c r="I21" s="361">
        <v>29.110000000000014</v>
      </c>
      <c r="J21" s="361">
        <v>296.85</v>
      </c>
      <c r="K21" s="361">
        <v>325.96</v>
      </c>
      <c r="L21" s="357">
        <f t="shared" si="1"/>
        <v>0</v>
      </c>
      <c r="M21" s="406">
        <f t="shared" si="2"/>
        <v>954.46</v>
      </c>
      <c r="N21" s="16">
        <v>37748</v>
      </c>
      <c r="O21" s="406">
        <f t="shared" si="3"/>
        <v>1313.6304</v>
      </c>
      <c r="P21" s="406">
        <f t="shared" si="4"/>
        <v>919.5412799999999</v>
      </c>
      <c r="Q21" s="16">
        <f t="shared" si="5"/>
        <v>394.08912</v>
      </c>
      <c r="R21" s="406">
        <f t="shared" si="6"/>
        <v>27.5862384</v>
      </c>
      <c r="S21" s="406">
        <f t="shared" si="7"/>
        <v>7.8817824</v>
      </c>
      <c r="T21" s="406">
        <f t="shared" si="8"/>
        <v>35.4680208</v>
      </c>
      <c r="U21" s="406">
        <f t="shared" si="9"/>
        <v>9.852227999999998</v>
      </c>
    </row>
    <row r="22" spans="1:21" ht="12.75">
      <c r="A22" s="19">
        <v>11</v>
      </c>
      <c r="B22" s="20" t="s">
        <v>896</v>
      </c>
      <c r="C22" s="357">
        <v>623.4942</v>
      </c>
      <c r="D22" s="357">
        <v>0</v>
      </c>
      <c r="E22" s="357">
        <v>200.44</v>
      </c>
      <c r="F22" s="357">
        <v>200.44</v>
      </c>
      <c r="G22" s="357">
        <f t="shared" si="0"/>
        <v>0</v>
      </c>
      <c r="H22" s="361">
        <v>267.2118</v>
      </c>
      <c r="I22" s="361">
        <v>0</v>
      </c>
      <c r="J22" s="361">
        <v>123.19</v>
      </c>
      <c r="K22" s="361">
        <v>123.19</v>
      </c>
      <c r="L22" s="357">
        <f t="shared" si="1"/>
        <v>0</v>
      </c>
      <c r="M22" s="406">
        <f t="shared" si="2"/>
        <v>323.63</v>
      </c>
      <c r="N22" s="16">
        <v>25595</v>
      </c>
      <c r="O22" s="406">
        <f t="shared" si="3"/>
        <v>890.706</v>
      </c>
      <c r="P22" s="406">
        <f t="shared" si="4"/>
        <v>623.4942</v>
      </c>
      <c r="Q22" s="16">
        <f t="shared" si="5"/>
        <v>267.2118</v>
      </c>
      <c r="R22" s="406">
        <f t="shared" si="6"/>
        <v>18.704825999999997</v>
      </c>
      <c r="S22" s="406">
        <f t="shared" si="7"/>
        <v>5.3442359999999995</v>
      </c>
      <c r="T22" s="406">
        <f t="shared" si="8"/>
        <v>24.049061999999996</v>
      </c>
      <c r="U22" s="406">
        <f t="shared" si="9"/>
        <v>6.680294999999999</v>
      </c>
    </row>
    <row r="23" spans="1:21" ht="12.75">
      <c r="A23" s="19">
        <v>12</v>
      </c>
      <c r="B23" s="20" t="s">
        <v>897</v>
      </c>
      <c r="C23" s="357">
        <v>409.15056000000004</v>
      </c>
      <c r="D23" s="357">
        <v>19.769999999999982</v>
      </c>
      <c r="E23" s="357">
        <v>347.3</v>
      </c>
      <c r="F23" s="357">
        <v>332.04</v>
      </c>
      <c r="G23" s="357">
        <f t="shared" si="0"/>
        <v>35.02999999999997</v>
      </c>
      <c r="H23" s="361">
        <v>175.35024</v>
      </c>
      <c r="I23" s="361">
        <v>35.370000000000005</v>
      </c>
      <c r="J23" s="361">
        <v>180.78</v>
      </c>
      <c r="K23" s="361">
        <v>181.33</v>
      </c>
      <c r="L23" s="357">
        <f t="shared" si="1"/>
        <v>34.81999999999999</v>
      </c>
      <c r="M23" s="406">
        <f t="shared" si="2"/>
        <v>513.37</v>
      </c>
      <c r="N23" s="16">
        <v>16796</v>
      </c>
      <c r="O23" s="406">
        <f t="shared" si="3"/>
        <v>584.5008</v>
      </c>
      <c r="P23" s="406">
        <f t="shared" si="4"/>
        <v>409.15056000000004</v>
      </c>
      <c r="Q23" s="16">
        <f t="shared" si="5"/>
        <v>175.35024</v>
      </c>
      <c r="R23" s="406">
        <f t="shared" si="6"/>
        <v>12.274516800000002</v>
      </c>
      <c r="S23" s="406">
        <f t="shared" si="7"/>
        <v>3.5070048000000003</v>
      </c>
      <c r="T23" s="406">
        <f t="shared" si="8"/>
        <v>15.781521600000003</v>
      </c>
      <c r="U23" s="406">
        <f t="shared" si="9"/>
        <v>4.383756</v>
      </c>
    </row>
    <row r="24" spans="1:21" ht="12.75">
      <c r="A24" s="19">
        <v>13</v>
      </c>
      <c r="B24" s="20" t="s">
        <v>898</v>
      </c>
      <c r="C24" s="357">
        <v>1209.2304</v>
      </c>
      <c r="D24" s="357">
        <v>75</v>
      </c>
      <c r="E24" s="357">
        <v>750</v>
      </c>
      <c r="F24" s="357">
        <v>775</v>
      </c>
      <c r="G24" s="357">
        <f t="shared" si="0"/>
        <v>50</v>
      </c>
      <c r="H24" s="361">
        <v>518.2416</v>
      </c>
      <c r="I24" s="361">
        <v>130</v>
      </c>
      <c r="J24" s="361">
        <v>355</v>
      </c>
      <c r="K24" s="361">
        <v>460</v>
      </c>
      <c r="L24" s="357">
        <f t="shared" si="1"/>
        <v>25</v>
      </c>
      <c r="M24" s="406">
        <f t="shared" si="2"/>
        <v>1235</v>
      </c>
      <c r="N24" s="16">
        <v>49640</v>
      </c>
      <c r="O24" s="406">
        <f t="shared" si="3"/>
        <v>1727.472</v>
      </c>
      <c r="P24" s="406">
        <f t="shared" si="4"/>
        <v>1209.2304</v>
      </c>
      <c r="Q24" s="16">
        <f t="shared" si="5"/>
        <v>518.2416</v>
      </c>
      <c r="R24" s="406">
        <f t="shared" si="6"/>
        <v>36.276911999999996</v>
      </c>
      <c r="S24" s="406">
        <f t="shared" si="7"/>
        <v>10.364832</v>
      </c>
      <c r="T24" s="406">
        <f t="shared" si="8"/>
        <v>46.641743999999996</v>
      </c>
      <c r="U24" s="406">
        <f t="shared" si="9"/>
        <v>12.95604</v>
      </c>
    </row>
    <row r="25" spans="1:21" ht="12.75">
      <c r="A25" s="19">
        <v>14</v>
      </c>
      <c r="B25" s="20" t="s">
        <v>899</v>
      </c>
      <c r="C25" s="357">
        <v>761.29872</v>
      </c>
      <c r="D25" s="357">
        <v>2.6200000000000045</v>
      </c>
      <c r="E25" s="357">
        <v>262.65</v>
      </c>
      <c r="F25" s="357">
        <v>257.13</v>
      </c>
      <c r="G25" s="357">
        <f t="shared" si="0"/>
        <v>8.139999999999986</v>
      </c>
      <c r="H25" s="361">
        <v>326.27088</v>
      </c>
      <c r="I25" s="361">
        <v>16.82000000000002</v>
      </c>
      <c r="J25" s="361">
        <v>148</v>
      </c>
      <c r="K25" s="361">
        <v>155.67</v>
      </c>
      <c r="L25" s="357">
        <f t="shared" si="1"/>
        <v>9.150000000000034</v>
      </c>
      <c r="M25" s="406">
        <f t="shared" si="2"/>
        <v>412.79999999999995</v>
      </c>
      <c r="N25" s="16">
        <v>31252</v>
      </c>
      <c r="O25" s="406">
        <f t="shared" si="3"/>
        <v>1087.5696</v>
      </c>
      <c r="P25" s="406">
        <f t="shared" si="4"/>
        <v>761.29872</v>
      </c>
      <c r="Q25" s="16">
        <f t="shared" si="5"/>
        <v>326.27088</v>
      </c>
      <c r="R25" s="406">
        <f t="shared" si="6"/>
        <v>22.8389616</v>
      </c>
      <c r="S25" s="406">
        <f t="shared" si="7"/>
        <v>6.5254176</v>
      </c>
      <c r="T25" s="406">
        <f t="shared" si="8"/>
        <v>29.364379200000002</v>
      </c>
      <c r="U25" s="406">
        <f t="shared" si="9"/>
        <v>8.156772</v>
      </c>
    </row>
    <row r="26" spans="1:21" ht="12.75">
      <c r="A26" s="19">
        <v>15</v>
      </c>
      <c r="B26" s="20" t="s">
        <v>900</v>
      </c>
      <c r="C26" s="357">
        <v>437.48124</v>
      </c>
      <c r="D26" s="357">
        <v>0</v>
      </c>
      <c r="E26" s="357">
        <v>286.31</v>
      </c>
      <c r="F26" s="357">
        <v>261.68</v>
      </c>
      <c r="G26" s="357">
        <f t="shared" si="0"/>
        <v>24.629999999999995</v>
      </c>
      <c r="H26" s="361">
        <v>187.49196</v>
      </c>
      <c r="I26" s="361">
        <v>0</v>
      </c>
      <c r="J26" s="361">
        <v>179.68</v>
      </c>
      <c r="K26" s="361">
        <v>158.06</v>
      </c>
      <c r="L26" s="357">
        <f t="shared" si="1"/>
        <v>21.620000000000005</v>
      </c>
      <c r="M26" s="406">
        <f t="shared" si="2"/>
        <v>419.74</v>
      </c>
      <c r="N26" s="16">
        <v>17959</v>
      </c>
      <c r="O26" s="406">
        <f t="shared" si="3"/>
        <v>624.9732</v>
      </c>
      <c r="P26" s="406">
        <f t="shared" si="4"/>
        <v>437.48124</v>
      </c>
      <c r="Q26" s="16">
        <f t="shared" si="5"/>
        <v>187.49196</v>
      </c>
      <c r="R26" s="406">
        <f t="shared" si="6"/>
        <v>13.1244372</v>
      </c>
      <c r="S26" s="406">
        <f t="shared" si="7"/>
        <v>3.7498392</v>
      </c>
      <c r="T26" s="406">
        <f t="shared" si="8"/>
        <v>16.8742764</v>
      </c>
      <c r="U26" s="406">
        <f t="shared" si="9"/>
        <v>4.687298999999999</v>
      </c>
    </row>
    <row r="27" spans="1:21" ht="12.75">
      <c r="A27" s="19">
        <v>16</v>
      </c>
      <c r="B27" s="20" t="s">
        <v>901</v>
      </c>
      <c r="C27" s="357">
        <v>634.28568</v>
      </c>
      <c r="D27" s="357">
        <v>-198.0399999999999</v>
      </c>
      <c r="E27" s="357">
        <v>686.54</v>
      </c>
      <c r="F27" s="357">
        <v>422.49</v>
      </c>
      <c r="G27" s="357">
        <f t="shared" si="0"/>
        <v>66.01000000000005</v>
      </c>
      <c r="H27" s="361">
        <v>271.83672</v>
      </c>
      <c r="I27" s="361">
        <v>-81.57000000000002</v>
      </c>
      <c r="J27" s="361">
        <v>288.46000000000004</v>
      </c>
      <c r="K27" s="361">
        <v>189.44</v>
      </c>
      <c r="L27" s="357">
        <f t="shared" si="1"/>
        <v>17.450000000000017</v>
      </c>
      <c r="M27" s="406">
        <f t="shared" si="2"/>
        <v>611.9300000000001</v>
      </c>
      <c r="N27" s="16">
        <v>26038</v>
      </c>
      <c r="O27" s="406">
        <f t="shared" si="3"/>
        <v>906.1224</v>
      </c>
      <c r="P27" s="406">
        <f t="shared" si="4"/>
        <v>634.28568</v>
      </c>
      <c r="Q27" s="16">
        <f t="shared" si="5"/>
        <v>271.83672</v>
      </c>
      <c r="R27" s="406">
        <f t="shared" si="6"/>
        <v>19.0285704</v>
      </c>
      <c r="S27" s="406">
        <f t="shared" si="7"/>
        <v>5.436734400000001</v>
      </c>
      <c r="T27" s="406">
        <f t="shared" si="8"/>
        <v>24.4653048</v>
      </c>
      <c r="U27" s="406">
        <f t="shared" si="9"/>
        <v>6.7959179999999995</v>
      </c>
    </row>
    <row r="28" spans="1:21" ht="12.75">
      <c r="A28" s="19">
        <v>17</v>
      </c>
      <c r="B28" s="20" t="s">
        <v>902</v>
      </c>
      <c r="C28" s="357">
        <v>454.28964</v>
      </c>
      <c r="D28" s="357">
        <v>249.99</v>
      </c>
      <c r="E28" s="357">
        <v>430.68</v>
      </c>
      <c r="F28" s="357">
        <v>562.04</v>
      </c>
      <c r="G28" s="357">
        <f t="shared" si="0"/>
        <v>118.63000000000011</v>
      </c>
      <c r="H28" s="361">
        <v>194.69556</v>
      </c>
      <c r="I28" s="361">
        <v>92.82000000000002</v>
      </c>
      <c r="J28" s="361">
        <v>181.32</v>
      </c>
      <c r="K28" s="361">
        <v>232.31999999999996</v>
      </c>
      <c r="L28" s="357">
        <f t="shared" si="1"/>
        <v>41.82000000000002</v>
      </c>
      <c r="M28" s="406">
        <f t="shared" si="2"/>
        <v>794.3599999999999</v>
      </c>
      <c r="N28" s="16">
        <v>18649</v>
      </c>
      <c r="O28" s="406">
        <f t="shared" si="3"/>
        <v>648.9852</v>
      </c>
      <c r="P28" s="406">
        <f t="shared" si="4"/>
        <v>454.28964</v>
      </c>
      <c r="Q28" s="16">
        <f t="shared" si="5"/>
        <v>194.69556</v>
      </c>
      <c r="R28" s="406">
        <f t="shared" si="6"/>
        <v>13.628689200000002</v>
      </c>
      <c r="S28" s="406">
        <f t="shared" si="7"/>
        <v>3.8939112</v>
      </c>
      <c r="T28" s="406">
        <f t="shared" si="8"/>
        <v>17.5226004</v>
      </c>
      <c r="U28" s="406">
        <f t="shared" si="9"/>
        <v>4.867388999999999</v>
      </c>
    </row>
    <row r="29" spans="1:21" ht="12.75">
      <c r="A29" s="19">
        <v>18</v>
      </c>
      <c r="B29" s="20" t="s">
        <v>903</v>
      </c>
      <c r="C29" s="357">
        <v>468.56460000000004</v>
      </c>
      <c r="D29" s="357">
        <v>9.089999999999975</v>
      </c>
      <c r="E29" s="357">
        <v>259.738</v>
      </c>
      <c r="F29" s="357">
        <v>268.828</v>
      </c>
      <c r="G29" s="357">
        <f t="shared" si="0"/>
        <v>0</v>
      </c>
      <c r="H29" s="361">
        <v>200.8134</v>
      </c>
      <c r="I29" s="361">
        <v>0</v>
      </c>
      <c r="J29" s="361">
        <v>171.53</v>
      </c>
      <c r="K29" s="361">
        <v>124.09</v>
      </c>
      <c r="L29" s="357">
        <f t="shared" si="1"/>
        <v>47.44</v>
      </c>
      <c r="M29" s="406">
        <f t="shared" si="2"/>
        <v>392.918</v>
      </c>
      <c r="N29" s="16">
        <v>19235</v>
      </c>
      <c r="O29" s="406">
        <f t="shared" si="3"/>
        <v>669.378</v>
      </c>
      <c r="P29" s="406">
        <f t="shared" si="4"/>
        <v>468.56460000000004</v>
      </c>
      <c r="Q29" s="16">
        <f t="shared" si="5"/>
        <v>200.8134</v>
      </c>
      <c r="R29" s="406">
        <f t="shared" si="6"/>
        <v>14.056938</v>
      </c>
      <c r="S29" s="406">
        <f t="shared" si="7"/>
        <v>4.016268</v>
      </c>
      <c r="T29" s="406">
        <f t="shared" si="8"/>
        <v>18.073206</v>
      </c>
      <c r="U29" s="406">
        <f t="shared" si="9"/>
        <v>5.020334999999999</v>
      </c>
    </row>
    <row r="30" spans="1:21" ht="12.75">
      <c r="A30" s="19">
        <v>19</v>
      </c>
      <c r="B30" s="20" t="s">
        <v>904</v>
      </c>
      <c r="C30" s="357">
        <v>1228.42608</v>
      </c>
      <c r="D30" s="357">
        <v>0</v>
      </c>
      <c r="E30" s="357">
        <v>737.1</v>
      </c>
      <c r="F30" s="357">
        <v>737.1</v>
      </c>
      <c r="G30" s="357">
        <f t="shared" si="0"/>
        <v>0</v>
      </c>
      <c r="H30" s="361">
        <v>526.46832</v>
      </c>
      <c r="I30" s="361">
        <v>0</v>
      </c>
      <c r="J30" s="361">
        <v>328.54999999999995</v>
      </c>
      <c r="K30" s="361">
        <v>328.54999999999995</v>
      </c>
      <c r="L30" s="357">
        <f t="shared" si="1"/>
        <v>0</v>
      </c>
      <c r="M30" s="406">
        <f t="shared" si="2"/>
        <v>1065.65</v>
      </c>
      <c r="N30" s="16">
        <v>50428</v>
      </c>
      <c r="O30" s="406">
        <f t="shared" si="3"/>
        <v>1754.8944</v>
      </c>
      <c r="P30" s="406">
        <f t="shared" si="4"/>
        <v>1228.42608</v>
      </c>
      <c r="Q30" s="16">
        <f t="shared" si="5"/>
        <v>526.46832</v>
      </c>
      <c r="R30" s="406">
        <f t="shared" si="6"/>
        <v>36.852782399999995</v>
      </c>
      <c r="S30" s="406">
        <f t="shared" si="7"/>
        <v>10.529366399999999</v>
      </c>
      <c r="T30" s="406">
        <f t="shared" si="8"/>
        <v>47.382148799999996</v>
      </c>
      <c r="U30" s="406">
        <f t="shared" si="9"/>
        <v>13.161707999999997</v>
      </c>
    </row>
    <row r="31" spans="1:21" ht="12.75">
      <c r="A31" s="21">
        <v>20</v>
      </c>
      <c r="B31" s="20" t="s">
        <v>905</v>
      </c>
      <c r="C31" s="357">
        <v>727.3896</v>
      </c>
      <c r="D31" s="357">
        <v>0</v>
      </c>
      <c r="E31" s="357">
        <v>429.91</v>
      </c>
      <c r="F31" s="357">
        <v>429.91</v>
      </c>
      <c r="G31" s="357">
        <f t="shared" si="0"/>
        <v>0</v>
      </c>
      <c r="H31" s="361">
        <v>311.73839999999996</v>
      </c>
      <c r="I31" s="361">
        <v>0</v>
      </c>
      <c r="J31" s="361">
        <v>317.04999999999995</v>
      </c>
      <c r="K31" s="361">
        <v>317.04999999999995</v>
      </c>
      <c r="L31" s="357">
        <f t="shared" si="1"/>
        <v>0</v>
      </c>
      <c r="M31" s="406">
        <f t="shared" si="2"/>
        <v>746.96</v>
      </c>
      <c r="N31" s="16">
        <v>29860</v>
      </c>
      <c r="O31" s="406">
        <f t="shared" si="3"/>
        <v>1039.128</v>
      </c>
      <c r="P31" s="406">
        <f t="shared" si="4"/>
        <v>727.3896</v>
      </c>
      <c r="Q31" s="16">
        <f t="shared" si="5"/>
        <v>311.73839999999996</v>
      </c>
      <c r="R31" s="406">
        <f t="shared" si="6"/>
        <v>21.821687999999998</v>
      </c>
      <c r="S31" s="406">
        <f t="shared" si="7"/>
        <v>6.234767999999999</v>
      </c>
      <c r="T31" s="406">
        <f t="shared" si="8"/>
        <v>28.056455999999997</v>
      </c>
      <c r="U31" s="406">
        <f t="shared" si="9"/>
        <v>7.793459999999999</v>
      </c>
    </row>
    <row r="32" spans="1:21" ht="12.75">
      <c r="A32" s="21">
        <v>21</v>
      </c>
      <c r="B32" s="20" t="s">
        <v>906</v>
      </c>
      <c r="C32" s="357">
        <v>719.0341200000001</v>
      </c>
      <c r="D32" s="357">
        <v>1.3029999999999973</v>
      </c>
      <c r="E32" s="357">
        <v>524.063</v>
      </c>
      <c r="F32" s="357">
        <v>483.18300000000005</v>
      </c>
      <c r="G32" s="357">
        <f t="shared" si="0"/>
        <v>42.182999999999936</v>
      </c>
      <c r="H32" s="361">
        <v>308.15748</v>
      </c>
      <c r="I32" s="361">
        <v>10.857</v>
      </c>
      <c r="J32" s="361">
        <v>222.118</v>
      </c>
      <c r="K32" s="361">
        <v>224.57500000000002</v>
      </c>
      <c r="L32" s="357">
        <f t="shared" si="1"/>
        <v>8.399999999999977</v>
      </c>
      <c r="M32" s="406">
        <f t="shared" si="2"/>
        <v>707.758</v>
      </c>
      <c r="N32" s="16">
        <v>29517</v>
      </c>
      <c r="O32" s="406">
        <f>N32*232*150/1000000</f>
        <v>1027.1916</v>
      </c>
      <c r="P32" s="406">
        <f t="shared" si="4"/>
        <v>719.0341200000001</v>
      </c>
      <c r="Q32" s="16">
        <f t="shared" si="5"/>
        <v>308.15748</v>
      </c>
      <c r="R32" s="406">
        <f t="shared" si="6"/>
        <v>21.571023600000004</v>
      </c>
      <c r="S32" s="406">
        <f t="shared" si="7"/>
        <v>6.163149600000001</v>
      </c>
      <c r="T32" s="406">
        <f t="shared" si="8"/>
        <v>27.734173200000004</v>
      </c>
      <c r="U32" s="406">
        <f t="shared" si="9"/>
        <v>7.703937</v>
      </c>
    </row>
    <row r="33" spans="1:21" ht="12.75">
      <c r="A33" s="3" t="s">
        <v>17</v>
      </c>
      <c r="B33" s="20"/>
      <c r="C33" s="357">
        <f>SUM(C12:C32)</f>
        <v>15400.472430000002</v>
      </c>
      <c r="D33" s="357">
        <f>SUM(D12:D32)</f>
        <v>144.90300000000008</v>
      </c>
      <c r="E33" s="357">
        <f aca="true" t="shared" si="10" ref="E33:K33">SUM(E12:E32)</f>
        <v>9791.631</v>
      </c>
      <c r="F33" s="357">
        <f t="shared" si="10"/>
        <v>9325.071000000002</v>
      </c>
      <c r="G33" s="357">
        <f t="shared" si="10"/>
        <v>611.4630000000002</v>
      </c>
      <c r="H33" s="357">
        <f t="shared" si="10"/>
        <v>6600.202470000001</v>
      </c>
      <c r="I33" s="357">
        <f t="shared" si="10"/>
        <v>178.18699999999995</v>
      </c>
      <c r="J33" s="357">
        <f t="shared" si="10"/>
        <v>4895.118</v>
      </c>
      <c r="K33" s="357">
        <f t="shared" si="10"/>
        <v>4735.6050000000005</v>
      </c>
      <c r="L33" s="357">
        <f t="shared" si="1"/>
        <v>337.6999999999998</v>
      </c>
      <c r="N33" s="16">
        <f>SUM(N12:N32)</f>
        <v>631433</v>
      </c>
      <c r="O33" s="406">
        <f aca="true" t="shared" si="11" ref="O33:U33">SUM(O12:O32)</f>
        <v>21973.8684</v>
      </c>
      <c r="P33" s="16">
        <f t="shared" si="11"/>
        <v>15381.707880000002</v>
      </c>
      <c r="Q33" s="16">
        <f t="shared" si="11"/>
        <v>6592.160520000001</v>
      </c>
      <c r="R33" s="16">
        <f t="shared" si="11"/>
        <v>461.45123639999997</v>
      </c>
      <c r="S33" s="16">
        <f t="shared" si="11"/>
        <v>131.8432104</v>
      </c>
      <c r="T33" s="16">
        <f t="shared" si="11"/>
        <v>593.2944468000001</v>
      </c>
      <c r="U33" s="16">
        <f t="shared" si="11"/>
        <v>164.80401299999997</v>
      </c>
    </row>
    <row r="34" spans="1:12" ht="12.75">
      <c r="A34" s="22" t="s">
        <v>658</v>
      </c>
      <c r="B34" s="23"/>
      <c r="C34" s="23"/>
      <c r="D34" s="23"/>
      <c r="E34" s="23"/>
      <c r="F34" s="23"/>
      <c r="G34" s="23"/>
      <c r="H34" s="23"/>
      <c r="I34" s="23"/>
      <c r="J34" s="23"/>
      <c r="K34" s="23"/>
      <c r="L34" s="23"/>
    </row>
    <row r="35" spans="1:21" ht="15.75" customHeight="1">
      <c r="A35" s="15"/>
      <c r="B35" s="15"/>
      <c r="C35" s="15"/>
      <c r="D35" s="15"/>
      <c r="E35" s="15"/>
      <c r="F35" s="15"/>
      <c r="G35" s="15"/>
      <c r="H35" s="15"/>
      <c r="I35" s="15"/>
      <c r="J35" s="15"/>
      <c r="K35" s="15"/>
      <c r="L35" s="15"/>
      <c r="N35" s="16">
        <v>998</v>
      </c>
      <c r="O35" s="406">
        <f>N35*302*150/1000000</f>
        <v>45.2094</v>
      </c>
      <c r="P35" s="406">
        <f>O35*70/100</f>
        <v>31.646580000000004</v>
      </c>
      <c r="Q35" s="406">
        <f>O35*30/100</f>
        <v>13.562820000000002</v>
      </c>
      <c r="R35" s="406">
        <f>P35*3000/100000</f>
        <v>0.9493974000000001</v>
      </c>
      <c r="S35" s="406">
        <f>Q35*2000/100000</f>
        <v>0.2712564</v>
      </c>
      <c r="T35" s="406">
        <f>SUM(R35:S35)</f>
        <v>1.2206538</v>
      </c>
      <c r="U35" s="524">
        <f>O35*302*750*0.00015/100000</f>
        <v>0.015359893650000001</v>
      </c>
    </row>
    <row r="36" spans="1:21" ht="67.5" customHeight="1">
      <c r="A36" s="720" t="s">
        <v>1051</v>
      </c>
      <c r="B36" s="720"/>
      <c r="C36" s="720"/>
      <c r="D36" s="720"/>
      <c r="E36" s="720"/>
      <c r="F36" s="720"/>
      <c r="G36" s="720"/>
      <c r="H36" s="720"/>
      <c r="I36" s="720"/>
      <c r="J36" s="720"/>
      <c r="K36" s="15"/>
      <c r="L36" s="15"/>
      <c r="N36" s="16">
        <v>0</v>
      </c>
      <c r="O36" s="406">
        <f>N36*302*150/1000000</f>
        <v>0</v>
      </c>
      <c r="P36" s="406">
        <f>O36*70/100</f>
        <v>0</v>
      </c>
      <c r="Q36" s="406">
        <f>O36*30/100</f>
        <v>0</v>
      </c>
      <c r="R36" s="406">
        <f>P36*3000/100000</f>
        <v>0</v>
      </c>
      <c r="S36" s="406">
        <f>Q36*2000/100000</f>
        <v>0</v>
      </c>
      <c r="T36" s="406">
        <f>SUM(R36:S36)</f>
        <v>0</v>
      </c>
      <c r="U36" s="524">
        <f>O36*302*750*0.00015/100000</f>
        <v>0</v>
      </c>
    </row>
    <row r="37" spans="1:21" ht="14.25" customHeight="1">
      <c r="A37" s="89"/>
      <c r="B37" s="89"/>
      <c r="C37" s="89"/>
      <c r="D37" s="89"/>
      <c r="E37" s="89"/>
      <c r="F37" s="89"/>
      <c r="G37" s="89"/>
      <c r="H37" s="89"/>
      <c r="I37" s="89"/>
      <c r="J37" s="89"/>
      <c r="K37" s="89"/>
      <c r="L37" s="89"/>
      <c r="N37" s="16">
        <v>1555</v>
      </c>
      <c r="O37" s="406">
        <f>N37*302*150/1000000</f>
        <v>70.4415</v>
      </c>
      <c r="P37" s="406">
        <f>O37*70/100</f>
        <v>49.309050000000006</v>
      </c>
      <c r="Q37" s="406">
        <f>O37*30/100</f>
        <v>21.132450000000002</v>
      </c>
      <c r="R37" s="406">
        <f>P37*3000/100000</f>
        <v>1.4792715000000003</v>
      </c>
      <c r="S37" s="406">
        <f>Q37*2000/100000</f>
        <v>0.422649</v>
      </c>
      <c r="T37" s="406">
        <f>SUM(R37:S37)</f>
        <v>1.9019205000000003</v>
      </c>
      <c r="U37" s="524">
        <f>O37*302*750*0.00015/100000</f>
        <v>0.023932499625</v>
      </c>
    </row>
    <row r="38" spans="1:22" ht="12.75" customHeight="1">
      <c r="A38" s="89"/>
      <c r="B38" s="89"/>
      <c r="C38" s="89"/>
      <c r="D38" s="89"/>
      <c r="E38" s="89"/>
      <c r="F38" s="89"/>
      <c r="G38" s="89"/>
      <c r="H38" s="89"/>
      <c r="I38" s="641" t="s">
        <v>1040</v>
      </c>
      <c r="J38" s="641"/>
      <c r="K38" s="641"/>
      <c r="L38" s="641"/>
      <c r="N38" s="16">
        <f>SUM(N35:N37)</f>
        <v>2553</v>
      </c>
      <c r="O38" s="406">
        <f>SUM(O35:O37)</f>
        <v>115.65090000000001</v>
      </c>
      <c r="P38" s="406">
        <f aca="true" t="shared" si="12" ref="P38:V38">SUM(P35:P37)</f>
        <v>80.95563000000001</v>
      </c>
      <c r="Q38" s="406">
        <f t="shared" si="12"/>
        <v>34.69527000000001</v>
      </c>
      <c r="R38" s="406">
        <f t="shared" si="12"/>
        <v>2.4286689000000004</v>
      </c>
      <c r="S38" s="406">
        <f t="shared" si="12"/>
        <v>0.6939054</v>
      </c>
      <c r="T38" s="406">
        <f t="shared" si="12"/>
        <v>3.1225743</v>
      </c>
      <c r="U38" s="406">
        <f t="shared" si="12"/>
        <v>0.039292393275000004</v>
      </c>
      <c r="V38" s="406">
        <f t="shared" si="12"/>
        <v>0</v>
      </c>
    </row>
    <row r="39" spans="1:12" ht="12.75" customHeight="1">
      <c r="A39" s="89"/>
      <c r="B39" s="89"/>
      <c r="C39" s="89"/>
      <c r="D39" s="89"/>
      <c r="E39" s="89"/>
      <c r="F39" s="89"/>
      <c r="G39" s="89"/>
      <c r="H39" s="89"/>
      <c r="I39" s="641"/>
      <c r="J39" s="641"/>
      <c r="K39" s="641"/>
      <c r="L39" s="641"/>
    </row>
    <row r="40" spans="1:13" ht="42" customHeight="1">
      <c r="A40" s="15" t="s">
        <v>20</v>
      </c>
      <c r="B40" s="15"/>
      <c r="C40" s="15"/>
      <c r="D40" s="15"/>
      <c r="E40" s="15"/>
      <c r="F40" s="15"/>
      <c r="I40" s="641"/>
      <c r="J40" s="641"/>
      <c r="K40" s="641"/>
      <c r="L40" s="641"/>
      <c r="M40" s="37"/>
    </row>
    <row r="41" ht="12.75">
      <c r="A41" s="15"/>
    </row>
    <row r="42" spans="1:12" ht="12.75">
      <c r="A42" s="706"/>
      <c r="B42" s="706"/>
      <c r="C42" s="706"/>
      <c r="D42" s="706"/>
      <c r="E42" s="706"/>
      <c r="F42" s="706"/>
      <c r="G42" s="706"/>
      <c r="H42" s="706"/>
      <c r="I42" s="706"/>
      <c r="J42" s="706"/>
      <c r="K42" s="706"/>
      <c r="L42" s="706"/>
    </row>
  </sheetData>
  <sheetProtection/>
  <mergeCells count="14">
    <mergeCell ref="I8:L8"/>
    <mergeCell ref="F7:L7"/>
    <mergeCell ref="A7:B7"/>
    <mergeCell ref="L1:M1"/>
    <mergeCell ref="A2:L2"/>
    <mergeCell ref="A3:L3"/>
    <mergeCell ref="A5:L5"/>
    <mergeCell ref="A42:L42"/>
    <mergeCell ref="A9:A10"/>
    <mergeCell ref="B9:B10"/>
    <mergeCell ref="C9:G9"/>
    <mergeCell ref="H9:L9"/>
    <mergeCell ref="I38:L40"/>
    <mergeCell ref="A36:J36"/>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86" r:id="rId1"/>
  <rowBreaks count="1" manualBreakCount="1">
    <brk id="41" max="255" man="1"/>
  </rowBreaks>
</worksheet>
</file>

<file path=xl/worksheets/sheet21.xml><?xml version="1.0" encoding="utf-8"?>
<worksheet xmlns="http://schemas.openxmlformats.org/spreadsheetml/2006/main" xmlns:r="http://schemas.openxmlformats.org/officeDocument/2006/relationships">
  <sheetPr>
    <pageSetUpPr fitToPage="1"/>
  </sheetPr>
  <dimension ref="A1:N42"/>
  <sheetViews>
    <sheetView view="pageBreakPreview" zoomScale="70" zoomScaleSheetLayoutView="70" zoomScalePageLayoutView="0" workbookViewId="0" topLeftCell="A10">
      <selection activeCell="E34" sqref="E34"/>
    </sheetView>
  </sheetViews>
  <sheetFormatPr defaultColWidth="9.140625" defaultRowHeight="12.75"/>
  <cols>
    <col min="1" max="1" width="5.7109375" style="151" customWidth="1"/>
    <col min="2" max="2" width="16.8515625" style="151" customWidth="1"/>
    <col min="3" max="3" width="13.00390625" style="151" customWidth="1"/>
    <col min="4" max="4" width="12.00390625" style="151" customWidth="1"/>
    <col min="5" max="5" width="12.421875" style="151" customWidth="1"/>
    <col min="6" max="6" width="12.7109375" style="151" customWidth="1"/>
    <col min="7" max="7" width="13.140625" style="151" customWidth="1"/>
    <col min="8" max="8" width="12.7109375" style="151" customWidth="1"/>
    <col min="9" max="9" width="12.140625" style="151" customWidth="1"/>
    <col min="10" max="10" width="12.140625" style="276" customWidth="1"/>
    <col min="11" max="11" width="16.57421875" style="151" customWidth="1"/>
    <col min="12" max="12" width="13.140625" style="151" customWidth="1"/>
    <col min="13" max="13" width="12.7109375" style="151" customWidth="1"/>
    <col min="14" max="16384" width="9.140625" style="151" customWidth="1"/>
  </cols>
  <sheetData>
    <row r="1" spans="11:13" ht="12.75">
      <c r="K1" s="613" t="s">
        <v>206</v>
      </c>
      <c r="L1" s="613"/>
      <c r="M1" s="613"/>
    </row>
    <row r="2" ht="12.75" customHeight="1"/>
    <row r="3" spans="2:11" ht="15.75">
      <c r="B3" s="730" t="s">
        <v>0</v>
      </c>
      <c r="C3" s="730"/>
      <c r="D3" s="730"/>
      <c r="E3" s="730"/>
      <c r="F3" s="730"/>
      <c r="G3" s="730"/>
      <c r="H3" s="730"/>
      <c r="I3" s="730"/>
      <c r="J3" s="730"/>
      <c r="K3" s="730"/>
    </row>
    <row r="4" spans="2:11" ht="20.25">
      <c r="B4" s="731" t="s">
        <v>697</v>
      </c>
      <c r="C4" s="731"/>
      <c r="D4" s="731"/>
      <c r="E4" s="731"/>
      <c r="F4" s="731"/>
      <c r="G4" s="731"/>
      <c r="H4" s="731"/>
      <c r="I4" s="731"/>
      <c r="J4" s="731"/>
      <c r="K4" s="731"/>
    </row>
    <row r="5" ht="10.5" customHeight="1"/>
    <row r="6" spans="1:11" ht="15.75">
      <c r="A6" s="258" t="s">
        <v>829</v>
      </c>
      <c r="B6" s="258"/>
      <c r="C6" s="258"/>
      <c r="D6" s="258"/>
      <c r="E6" s="258"/>
      <c r="F6" s="258"/>
      <c r="G6" s="258"/>
      <c r="H6" s="258"/>
      <c r="I6" s="258"/>
      <c r="J6" s="277"/>
      <c r="K6" s="258"/>
    </row>
    <row r="7" spans="2:13" ht="15.75">
      <c r="B7" s="152"/>
      <c r="C7" s="152"/>
      <c r="D7" s="152"/>
      <c r="E7" s="152"/>
      <c r="F7" s="152"/>
      <c r="G7" s="152"/>
      <c r="H7" s="152"/>
      <c r="L7" s="735" t="s">
        <v>187</v>
      </c>
      <c r="M7" s="735"/>
    </row>
    <row r="8" spans="3:13" ht="15.75">
      <c r="C8" s="152"/>
      <c r="D8" s="152"/>
      <c r="E8" s="152"/>
      <c r="F8" s="152"/>
      <c r="G8" s="692" t="s">
        <v>773</v>
      </c>
      <c r="H8" s="692"/>
      <c r="I8" s="692"/>
      <c r="J8" s="692"/>
      <c r="K8" s="692"/>
      <c r="L8" s="692"/>
      <c r="M8" s="692"/>
    </row>
    <row r="9" spans="1:13" ht="12.75">
      <c r="A9" s="726" t="s">
        <v>22</v>
      </c>
      <c r="B9" s="729" t="s">
        <v>3</v>
      </c>
      <c r="C9" s="725" t="s">
        <v>753</v>
      </c>
      <c r="D9" s="725" t="s">
        <v>784</v>
      </c>
      <c r="E9" s="725" t="s">
        <v>221</v>
      </c>
      <c r="F9" s="725" t="s">
        <v>220</v>
      </c>
      <c r="G9" s="725"/>
      <c r="H9" s="725" t="s">
        <v>184</v>
      </c>
      <c r="I9" s="725"/>
      <c r="J9" s="732" t="s">
        <v>427</v>
      </c>
      <c r="K9" s="725" t="s">
        <v>186</v>
      </c>
      <c r="L9" s="725" t="s">
        <v>404</v>
      </c>
      <c r="M9" s="725" t="s">
        <v>235</v>
      </c>
    </row>
    <row r="10" spans="1:13" ht="12.75">
      <c r="A10" s="727"/>
      <c r="B10" s="729"/>
      <c r="C10" s="725"/>
      <c r="D10" s="725"/>
      <c r="E10" s="725"/>
      <c r="F10" s="725"/>
      <c r="G10" s="725"/>
      <c r="H10" s="725"/>
      <c r="I10" s="725"/>
      <c r="J10" s="733"/>
      <c r="K10" s="725"/>
      <c r="L10" s="725"/>
      <c r="M10" s="725"/>
    </row>
    <row r="11" spans="1:13" ht="27" customHeight="1">
      <c r="A11" s="728"/>
      <c r="B11" s="729"/>
      <c r="C11" s="725"/>
      <c r="D11" s="725"/>
      <c r="E11" s="725"/>
      <c r="F11" s="153" t="s">
        <v>185</v>
      </c>
      <c r="G11" s="153" t="s">
        <v>236</v>
      </c>
      <c r="H11" s="153" t="s">
        <v>185</v>
      </c>
      <c r="I11" s="153" t="s">
        <v>236</v>
      </c>
      <c r="J11" s="734"/>
      <c r="K11" s="725"/>
      <c r="L11" s="725"/>
      <c r="M11" s="725"/>
    </row>
    <row r="12" spans="1:13" ht="12.75">
      <c r="A12" s="161">
        <v>1</v>
      </c>
      <c r="B12" s="161">
        <v>2</v>
      </c>
      <c r="C12" s="161">
        <v>3</v>
      </c>
      <c r="D12" s="161">
        <v>4</v>
      </c>
      <c r="E12" s="161">
        <v>5</v>
      </c>
      <c r="F12" s="161">
        <v>6</v>
      </c>
      <c r="G12" s="161">
        <v>7</v>
      </c>
      <c r="H12" s="161">
        <v>8</v>
      </c>
      <c r="I12" s="161">
        <v>9</v>
      </c>
      <c r="J12" s="278"/>
      <c r="K12" s="161">
        <v>10</v>
      </c>
      <c r="L12" s="180">
        <v>11</v>
      </c>
      <c r="M12" s="180">
        <v>12</v>
      </c>
    </row>
    <row r="13" spans="1:13" ht="15.75">
      <c r="A13" s="160">
        <v>1</v>
      </c>
      <c r="B13" s="154" t="s">
        <v>886</v>
      </c>
      <c r="C13" s="535">
        <v>45.36702</v>
      </c>
      <c r="D13" s="413">
        <v>20</v>
      </c>
      <c r="E13" s="363">
        <v>30.97</v>
      </c>
      <c r="F13" s="363">
        <v>721.3000000000001</v>
      </c>
      <c r="G13" s="363">
        <v>19.380000000000003</v>
      </c>
      <c r="H13" s="363">
        <v>721.3000000000001</v>
      </c>
      <c r="I13" s="363">
        <v>19.380000000000003</v>
      </c>
      <c r="J13" s="365">
        <f>G13-I13</f>
        <v>0</v>
      </c>
      <c r="K13" s="363">
        <f>D13+E13-I13</f>
        <v>31.589999999999996</v>
      </c>
      <c r="L13" s="363">
        <v>0</v>
      </c>
      <c r="M13" s="363">
        <v>0</v>
      </c>
    </row>
    <row r="14" spans="1:13" ht="15.75">
      <c r="A14" s="160">
        <v>2</v>
      </c>
      <c r="B14" s="154" t="s">
        <v>887</v>
      </c>
      <c r="C14" s="535">
        <v>65.6645724</v>
      </c>
      <c r="D14" s="413">
        <v>20</v>
      </c>
      <c r="E14" s="363">
        <v>45.62</v>
      </c>
      <c r="F14" s="363">
        <v>2591</v>
      </c>
      <c r="G14" s="363">
        <v>69.74000000000001</v>
      </c>
      <c r="H14" s="363">
        <v>2169</v>
      </c>
      <c r="I14" s="363">
        <v>58.39</v>
      </c>
      <c r="J14" s="365">
        <f aca="true" t="shared" si="0" ref="J14:J33">G14-I14</f>
        <v>11.350000000000009</v>
      </c>
      <c r="K14" s="363">
        <f aca="true" t="shared" si="1" ref="K14:K33">D14+E14-I14</f>
        <v>7.230000000000004</v>
      </c>
      <c r="L14" s="363">
        <v>0</v>
      </c>
      <c r="M14" s="363">
        <v>0</v>
      </c>
    </row>
    <row r="15" spans="1:13" ht="15.75">
      <c r="A15" s="160">
        <v>3</v>
      </c>
      <c r="B15" s="154" t="s">
        <v>888</v>
      </c>
      <c r="C15" s="535">
        <v>53.7496182</v>
      </c>
      <c r="D15" s="413">
        <v>24</v>
      </c>
      <c r="E15" s="363">
        <v>33.5</v>
      </c>
      <c r="F15" s="363">
        <v>566.8</v>
      </c>
      <c r="G15" s="363">
        <v>15.68512</v>
      </c>
      <c r="H15" s="363">
        <v>566.8</v>
      </c>
      <c r="I15" s="363">
        <v>15.68512</v>
      </c>
      <c r="J15" s="365">
        <f t="shared" si="0"/>
        <v>0</v>
      </c>
      <c r="K15" s="363">
        <f t="shared" si="1"/>
        <v>41.81488</v>
      </c>
      <c r="L15" s="363">
        <v>0</v>
      </c>
      <c r="M15" s="363">
        <v>0</v>
      </c>
    </row>
    <row r="16" spans="1:13" ht="15.75">
      <c r="A16" s="160">
        <v>4</v>
      </c>
      <c r="B16" s="154" t="s">
        <v>889</v>
      </c>
      <c r="C16" s="535">
        <v>56.028347999999994</v>
      </c>
      <c r="D16" s="413">
        <v>20</v>
      </c>
      <c r="E16" s="363">
        <v>34</v>
      </c>
      <c r="F16" s="363">
        <v>1550.08</v>
      </c>
      <c r="G16" s="363">
        <v>41.0745</v>
      </c>
      <c r="H16" s="363">
        <v>1615.08</v>
      </c>
      <c r="I16" s="363">
        <v>41.07</v>
      </c>
      <c r="J16" s="365">
        <f t="shared" si="0"/>
        <v>0.0045000000000001705</v>
      </c>
      <c r="K16" s="363">
        <f t="shared" si="1"/>
        <v>12.93</v>
      </c>
      <c r="L16" s="363">
        <v>0</v>
      </c>
      <c r="M16" s="363">
        <v>0</v>
      </c>
    </row>
    <row r="17" spans="1:13" ht="15.75">
      <c r="A17" s="160">
        <v>5</v>
      </c>
      <c r="B17" s="154" t="s">
        <v>890</v>
      </c>
      <c r="C17" s="535">
        <v>62.8935489</v>
      </c>
      <c r="D17" s="413">
        <v>7</v>
      </c>
      <c r="E17" s="363">
        <v>22</v>
      </c>
      <c r="F17" s="363">
        <v>929.55996</v>
      </c>
      <c r="G17" s="363">
        <v>25.38078</v>
      </c>
      <c r="H17" s="363">
        <v>807.85</v>
      </c>
      <c r="I17" s="363">
        <v>21.929</v>
      </c>
      <c r="J17" s="365">
        <f t="shared" si="0"/>
        <v>3.451780000000003</v>
      </c>
      <c r="K17" s="363">
        <f t="shared" si="1"/>
        <v>7.0710000000000015</v>
      </c>
      <c r="L17" s="363">
        <v>0</v>
      </c>
      <c r="M17" s="363">
        <v>0</v>
      </c>
    </row>
    <row r="18" spans="1:13" s="156" customFormat="1" ht="15">
      <c r="A18" s="160">
        <v>6</v>
      </c>
      <c r="B18" s="155" t="s">
        <v>891</v>
      </c>
      <c r="C18" s="536">
        <v>77.1452316</v>
      </c>
      <c r="D18" s="414">
        <v>20</v>
      </c>
      <c r="E18" s="364">
        <v>44.58</v>
      </c>
      <c r="F18" s="364">
        <v>2146</v>
      </c>
      <c r="G18" s="364">
        <v>57.055</v>
      </c>
      <c r="H18" s="364">
        <v>2146</v>
      </c>
      <c r="I18" s="364">
        <v>57.055</v>
      </c>
      <c r="J18" s="365">
        <f t="shared" si="0"/>
        <v>0</v>
      </c>
      <c r="K18" s="363">
        <f t="shared" si="1"/>
        <v>7.524999999999999</v>
      </c>
      <c r="L18" s="363">
        <v>0</v>
      </c>
      <c r="M18" s="363">
        <v>0</v>
      </c>
    </row>
    <row r="19" spans="1:13" s="156" customFormat="1" ht="15">
      <c r="A19" s="160">
        <v>7</v>
      </c>
      <c r="B19" s="155" t="s">
        <v>892</v>
      </c>
      <c r="C19" s="536">
        <v>26.5756464</v>
      </c>
      <c r="D19" s="414">
        <v>20</v>
      </c>
      <c r="E19" s="364">
        <v>17.77</v>
      </c>
      <c r="F19" s="364">
        <v>856.3</v>
      </c>
      <c r="G19" s="364">
        <v>23.30478</v>
      </c>
      <c r="H19" s="364">
        <v>402.9</v>
      </c>
      <c r="I19" s="364">
        <v>14.2</v>
      </c>
      <c r="J19" s="365">
        <f t="shared" si="0"/>
        <v>9.104780000000002</v>
      </c>
      <c r="K19" s="363">
        <f t="shared" si="1"/>
        <v>23.569999999999997</v>
      </c>
      <c r="L19" s="363">
        <v>0</v>
      </c>
      <c r="M19" s="363">
        <v>0</v>
      </c>
    </row>
    <row r="20" spans="1:13" ht="15.75" customHeight="1">
      <c r="A20" s="160">
        <v>8</v>
      </c>
      <c r="B20" s="154" t="s">
        <v>893</v>
      </c>
      <c r="C20" s="536">
        <v>65.476026</v>
      </c>
      <c r="D20" s="413">
        <v>18</v>
      </c>
      <c r="E20" s="363">
        <v>47.5</v>
      </c>
      <c r="F20" s="366">
        <v>1918.12</v>
      </c>
      <c r="G20" s="366">
        <v>50.91751</v>
      </c>
      <c r="H20" s="366">
        <v>3428.02</v>
      </c>
      <c r="I20" s="366">
        <v>19.41</v>
      </c>
      <c r="J20" s="365">
        <f t="shared" si="0"/>
        <v>31.50751</v>
      </c>
      <c r="K20" s="363">
        <f t="shared" si="1"/>
        <v>46.09</v>
      </c>
      <c r="L20" s="363">
        <v>0</v>
      </c>
      <c r="M20" s="363">
        <v>0</v>
      </c>
    </row>
    <row r="21" spans="1:13" ht="15.75" customHeight="1">
      <c r="A21" s="160">
        <v>9</v>
      </c>
      <c r="B21" s="157" t="s">
        <v>894</v>
      </c>
      <c r="C21" s="536">
        <v>54.6433776</v>
      </c>
      <c r="D21" s="413">
        <v>14</v>
      </c>
      <c r="E21" s="363">
        <v>37</v>
      </c>
      <c r="F21" s="366">
        <v>1479.615</v>
      </c>
      <c r="G21" s="366">
        <v>38.48897</v>
      </c>
      <c r="H21" s="366">
        <v>1479.615</v>
      </c>
      <c r="I21" s="366">
        <v>38.48897</v>
      </c>
      <c r="J21" s="365">
        <f t="shared" si="0"/>
        <v>0</v>
      </c>
      <c r="K21" s="363">
        <f t="shared" si="1"/>
        <v>12.511029999999998</v>
      </c>
      <c r="L21" s="363">
        <v>0</v>
      </c>
      <c r="M21" s="363">
        <v>0</v>
      </c>
    </row>
    <row r="22" spans="1:13" ht="15.75" customHeight="1">
      <c r="A22" s="160">
        <v>10</v>
      </c>
      <c r="B22" s="157" t="s">
        <v>895</v>
      </c>
      <c r="C22" s="536">
        <v>67.7338848</v>
      </c>
      <c r="D22" s="413">
        <v>20</v>
      </c>
      <c r="E22" s="363">
        <v>40.9</v>
      </c>
      <c r="F22" s="366">
        <v>1809.8</v>
      </c>
      <c r="G22" s="366">
        <v>48.486000000000004</v>
      </c>
      <c r="H22" s="366">
        <v>1809.8000000000002</v>
      </c>
      <c r="I22" s="366">
        <v>48.489999999999995</v>
      </c>
      <c r="J22" s="365">
        <f t="shared" si="0"/>
        <v>-0.003999999999990678</v>
      </c>
      <c r="K22" s="363">
        <f t="shared" si="1"/>
        <v>12.410000000000004</v>
      </c>
      <c r="L22" s="363">
        <v>0</v>
      </c>
      <c r="M22" s="363">
        <v>0</v>
      </c>
    </row>
    <row r="23" spans="1:13" ht="15.75" customHeight="1">
      <c r="A23" s="160">
        <v>11</v>
      </c>
      <c r="B23" s="157" t="s">
        <v>896</v>
      </c>
      <c r="C23" s="536">
        <v>45.515163599999994</v>
      </c>
      <c r="D23" s="413">
        <v>12</v>
      </c>
      <c r="E23" s="363">
        <v>18</v>
      </c>
      <c r="F23" s="366">
        <v>809.7</v>
      </c>
      <c r="G23" s="366">
        <v>21.0345</v>
      </c>
      <c r="H23" s="366">
        <v>582.15</v>
      </c>
      <c r="I23" s="366">
        <v>15.153500000000001</v>
      </c>
      <c r="J23" s="365">
        <f t="shared" si="0"/>
        <v>5.881</v>
      </c>
      <c r="K23" s="363">
        <f t="shared" si="1"/>
        <v>14.846499999999999</v>
      </c>
      <c r="L23" s="363">
        <v>0</v>
      </c>
      <c r="M23" s="363">
        <v>0</v>
      </c>
    </row>
    <row r="24" spans="1:13" ht="15.75" customHeight="1">
      <c r="A24" s="160">
        <v>12</v>
      </c>
      <c r="B24" s="157" t="s">
        <v>897</v>
      </c>
      <c r="C24" s="536">
        <v>31.093243200000003</v>
      </c>
      <c r="D24" s="413">
        <v>10</v>
      </c>
      <c r="E24" s="363">
        <v>27</v>
      </c>
      <c r="F24" s="366">
        <v>855.32</v>
      </c>
      <c r="G24" s="366">
        <v>21.758</v>
      </c>
      <c r="H24" s="366">
        <v>818.1600000000001</v>
      </c>
      <c r="I24" s="366">
        <v>21.758000000000003</v>
      </c>
      <c r="J24" s="365">
        <f t="shared" si="0"/>
        <v>0</v>
      </c>
      <c r="K24" s="363">
        <f t="shared" si="1"/>
        <v>15.241999999999997</v>
      </c>
      <c r="L24" s="363">
        <v>0</v>
      </c>
      <c r="M24" s="363">
        <v>0</v>
      </c>
    </row>
    <row r="25" spans="1:13" ht="15.75" customHeight="1">
      <c r="A25" s="160">
        <v>13</v>
      </c>
      <c r="B25" s="157" t="s">
        <v>898</v>
      </c>
      <c r="C25" s="536">
        <v>102.5648568</v>
      </c>
      <c r="D25" s="413">
        <v>20</v>
      </c>
      <c r="E25" s="363">
        <v>75</v>
      </c>
      <c r="F25" s="366">
        <v>6140.4400000000005</v>
      </c>
      <c r="G25" s="366">
        <v>72.47476</v>
      </c>
      <c r="H25" s="366">
        <v>5938.110000000001</v>
      </c>
      <c r="I25" s="366">
        <v>66.69366</v>
      </c>
      <c r="J25" s="365">
        <f t="shared" si="0"/>
        <v>5.781100000000009</v>
      </c>
      <c r="K25" s="363">
        <f t="shared" si="1"/>
        <v>28.306340000000006</v>
      </c>
      <c r="L25" s="363">
        <v>0</v>
      </c>
      <c r="M25" s="363">
        <v>0</v>
      </c>
    </row>
    <row r="26" spans="1:13" ht="15.75" customHeight="1">
      <c r="A26" s="160">
        <v>14</v>
      </c>
      <c r="B26" s="157" t="s">
        <v>899</v>
      </c>
      <c r="C26" s="536">
        <v>62.7489936</v>
      </c>
      <c r="D26" s="413">
        <v>10</v>
      </c>
      <c r="E26" s="363">
        <v>34</v>
      </c>
      <c r="F26" s="366">
        <v>879.9</v>
      </c>
      <c r="G26" s="366">
        <v>26.694999999999997</v>
      </c>
      <c r="H26" s="366">
        <v>743.3451</v>
      </c>
      <c r="I26" s="366">
        <v>23.66056</v>
      </c>
      <c r="J26" s="365">
        <f t="shared" si="0"/>
        <v>3.0344399999999965</v>
      </c>
      <c r="K26" s="363">
        <f t="shared" si="1"/>
        <v>20.33944</v>
      </c>
      <c r="L26" s="363">
        <v>0</v>
      </c>
      <c r="M26" s="363">
        <v>0</v>
      </c>
    </row>
    <row r="27" spans="1:13" ht="15.75" customHeight="1">
      <c r="A27" s="160">
        <v>15</v>
      </c>
      <c r="B27" s="157" t="s">
        <v>900</v>
      </c>
      <c r="C27" s="536">
        <v>32.70215159999999</v>
      </c>
      <c r="D27" s="413">
        <v>17.3</v>
      </c>
      <c r="E27" s="363">
        <v>30.5</v>
      </c>
      <c r="F27" s="366">
        <v>1597.58</v>
      </c>
      <c r="G27" s="366">
        <v>49.584</v>
      </c>
      <c r="H27" s="366">
        <v>795.81</v>
      </c>
      <c r="I27" s="366">
        <v>28.03</v>
      </c>
      <c r="J27" s="365">
        <f t="shared" si="0"/>
        <v>21.554000000000002</v>
      </c>
      <c r="K27" s="363">
        <f t="shared" si="1"/>
        <v>19.769999999999996</v>
      </c>
      <c r="L27" s="363">
        <v>0</v>
      </c>
      <c r="M27" s="363">
        <v>0</v>
      </c>
    </row>
    <row r="28" spans="1:13" ht="15.75" customHeight="1">
      <c r="A28" s="160">
        <v>16</v>
      </c>
      <c r="B28" s="157" t="s">
        <v>901</v>
      </c>
      <c r="C28" s="536">
        <v>49.4379936</v>
      </c>
      <c r="D28" s="413">
        <v>15</v>
      </c>
      <c r="E28" s="363">
        <v>57.2</v>
      </c>
      <c r="F28" s="366">
        <v>1994</v>
      </c>
      <c r="G28" s="366">
        <v>53.939</v>
      </c>
      <c r="H28" s="366">
        <v>1994</v>
      </c>
      <c r="I28" s="366">
        <v>53.919000000000004</v>
      </c>
      <c r="J28" s="365">
        <f t="shared" si="0"/>
        <v>0.01999999999999602</v>
      </c>
      <c r="K28" s="363">
        <f t="shared" si="1"/>
        <v>18.281</v>
      </c>
      <c r="L28" s="363">
        <v>0</v>
      </c>
      <c r="M28" s="363">
        <v>0</v>
      </c>
    </row>
    <row r="29" spans="1:13" ht="15.75" customHeight="1">
      <c r="A29" s="160">
        <v>17</v>
      </c>
      <c r="B29" s="157" t="s">
        <v>902</v>
      </c>
      <c r="C29" s="536">
        <v>31.679866800000003</v>
      </c>
      <c r="D29" s="413">
        <v>16</v>
      </c>
      <c r="E29" s="363">
        <v>40</v>
      </c>
      <c r="F29" s="366">
        <v>1012.71</v>
      </c>
      <c r="G29" s="366">
        <v>26.883000000000003</v>
      </c>
      <c r="H29" s="366">
        <v>859</v>
      </c>
      <c r="I29" s="366">
        <v>23.218000000000004</v>
      </c>
      <c r="J29" s="365">
        <f t="shared" si="0"/>
        <v>3.664999999999999</v>
      </c>
      <c r="K29" s="363">
        <f t="shared" si="1"/>
        <v>32.782</v>
      </c>
      <c r="L29" s="363">
        <v>0</v>
      </c>
      <c r="M29" s="363">
        <v>0</v>
      </c>
    </row>
    <row r="30" spans="1:13" ht="15.75" customHeight="1">
      <c r="A30" s="160">
        <v>18</v>
      </c>
      <c r="B30" s="157" t="s">
        <v>903</v>
      </c>
      <c r="C30" s="536">
        <v>32.623851599999995</v>
      </c>
      <c r="D30" s="413">
        <v>10</v>
      </c>
      <c r="E30" s="363">
        <v>27</v>
      </c>
      <c r="F30" s="366">
        <v>699.74</v>
      </c>
      <c r="G30" s="366">
        <v>18.70006</v>
      </c>
      <c r="H30" s="366">
        <v>699.74</v>
      </c>
      <c r="I30" s="366">
        <v>18.70006</v>
      </c>
      <c r="J30" s="365">
        <f t="shared" si="0"/>
        <v>0</v>
      </c>
      <c r="K30" s="363">
        <f t="shared" si="1"/>
        <v>18.29994</v>
      </c>
      <c r="L30" s="363">
        <v>0</v>
      </c>
      <c r="M30" s="363">
        <v>0</v>
      </c>
    </row>
    <row r="31" spans="1:13" ht="15.75" customHeight="1">
      <c r="A31" s="160">
        <v>19</v>
      </c>
      <c r="B31" s="157" t="s">
        <v>904</v>
      </c>
      <c r="C31" s="536">
        <v>105.6373488</v>
      </c>
      <c r="D31" s="413">
        <v>28</v>
      </c>
      <c r="E31" s="363">
        <v>44</v>
      </c>
      <c r="F31" s="366">
        <v>2188.35</v>
      </c>
      <c r="G31" s="366">
        <v>59.224500000000006</v>
      </c>
      <c r="H31" s="366">
        <v>1199.6</v>
      </c>
      <c r="I31" s="366">
        <v>32.29</v>
      </c>
      <c r="J31" s="365">
        <f t="shared" si="0"/>
        <v>26.934500000000007</v>
      </c>
      <c r="K31" s="363">
        <f t="shared" si="1"/>
        <v>39.71</v>
      </c>
      <c r="L31" s="363">
        <v>0</v>
      </c>
      <c r="M31" s="363">
        <v>0</v>
      </c>
    </row>
    <row r="32" spans="1:13" ht="15.75" customHeight="1">
      <c r="A32" s="160">
        <v>20</v>
      </c>
      <c r="B32" s="157" t="s">
        <v>905</v>
      </c>
      <c r="C32" s="536">
        <v>52.445339999999995</v>
      </c>
      <c r="D32" s="413">
        <v>19.41</v>
      </c>
      <c r="E32" s="363">
        <v>49</v>
      </c>
      <c r="F32" s="366">
        <v>1604.71</v>
      </c>
      <c r="G32" s="366">
        <v>42.878</v>
      </c>
      <c r="H32" s="366">
        <v>1604.71</v>
      </c>
      <c r="I32" s="366">
        <v>42.88</v>
      </c>
      <c r="J32" s="365">
        <f t="shared" si="0"/>
        <v>-0.0020000000000024443</v>
      </c>
      <c r="K32" s="363">
        <f t="shared" si="1"/>
        <v>25.529999999999994</v>
      </c>
      <c r="L32" s="363">
        <v>0</v>
      </c>
      <c r="M32" s="363">
        <v>0</v>
      </c>
    </row>
    <row r="33" spans="1:13" ht="15">
      <c r="A33" s="154">
        <v>21</v>
      </c>
      <c r="B33" s="154" t="s">
        <v>906</v>
      </c>
      <c r="C33" s="536">
        <v>51.594375600000006</v>
      </c>
      <c r="D33" s="413">
        <v>15</v>
      </c>
      <c r="E33" s="363">
        <v>52.25</v>
      </c>
      <c r="F33" s="363">
        <v>1503.27</v>
      </c>
      <c r="G33" s="363">
        <v>40.58</v>
      </c>
      <c r="H33" s="363">
        <v>1503.28</v>
      </c>
      <c r="I33" s="363">
        <v>40.57651</v>
      </c>
      <c r="J33" s="365">
        <f t="shared" si="0"/>
        <v>0.003489999999999327</v>
      </c>
      <c r="K33" s="363">
        <f t="shared" si="1"/>
        <v>26.67349</v>
      </c>
      <c r="L33" s="363">
        <v>0</v>
      </c>
      <c r="M33" s="363">
        <v>0</v>
      </c>
    </row>
    <row r="34" spans="1:13" ht="15">
      <c r="A34" s="158" t="s">
        <v>88</v>
      </c>
      <c r="B34" s="154"/>
      <c r="C34" s="362">
        <f>SUM(C13:C33)</f>
        <v>1173.3204590999999</v>
      </c>
      <c r="D34" s="362">
        <f aca="true" t="shared" si="2" ref="D34:K34">SUM(D13:D33)</f>
        <v>355.71000000000004</v>
      </c>
      <c r="E34" s="362">
        <f t="shared" si="2"/>
        <v>807.7900000000001</v>
      </c>
      <c r="F34" s="363">
        <f t="shared" si="2"/>
        <v>33854.29496</v>
      </c>
      <c r="G34" s="363">
        <f t="shared" si="2"/>
        <v>823.2634800000001</v>
      </c>
      <c r="H34" s="363">
        <f t="shared" si="2"/>
        <v>31884.2701</v>
      </c>
      <c r="I34" s="363">
        <f t="shared" si="2"/>
        <v>700.9773799999999</v>
      </c>
      <c r="J34" s="365">
        <f t="shared" si="2"/>
        <v>122.28610000000003</v>
      </c>
      <c r="K34" s="363">
        <f t="shared" si="2"/>
        <v>462.52261999999996</v>
      </c>
      <c r="L34" s="363">
        <v>0</v>
      </c>
      <c r="M34" s="363"/>
    </row>
    <row r="36" spans="2:13" ht="43.5" customHeight="1">
      <c r="B36" s="724" t="s">
        <v>1052</v>
      </c>
      <c r="C36" s="724"/>
      <c r="D36" s="724"/>
      <c r="E36" s="724"/>
      <c r="F36" s="724"/>
      <c r="G36" s="724"/>
      <c r="H36" s="724"/>
      <c r="I36" s="724"/>
      <c r="J36" s="724"/>
      <c r="K36" s="724"/>
      <c r="L36" s="724"/>
      <c r="M36" s="724"/>
    </row>
    <row r="37" ht="15.75" customHeight="1"/>
    <row r="38" spans="1:14" ht="15.75" customHeight="1">
      <c r="A38" s="89"/>
      <c r="B38" s="89"/>
      <c r="C38" s="89"/>
      <c r="D38" s="89"/>
      <c r="E38" s="89"/>
      <c r="F38" s="89"/>
      <c r="G38" s="89"/>
      <c r="H38" s="89"/>
      <c r="I38" s="89"/>
      <c r="J38" s="89"/>
      <c r="K38" s="89"/>
      <c r="L38" s="89"/>
      <c r="M38" s="89"/>
      <c r="N38" s="16"/>
    </row>
    <row r="39" spans="1:14" ht="15.75" customHeight="1">
      <c r="A39" s="89"/>
      <c r="B39" s="89"/>
      <c r="C39" s="89"/>
      <c r="D39" s="89"/>
      <c r="E39" s="89"/>
      <c r="F39" s="89"/>
      <c r="G39" s="89"/>
      <c r="H39" s="89"/>
      <c r="I39" s="89"/>
      <c r="J39" s="641" t="s">
        <v>1040</v>
      </c>
      <c r="K39" s="641"/>
      <c r="L39" s="641"/>
      <c r="M39" s="641"/>
      <c r="N39" s="16"/>
    </row>
    <row r="40" spans="1:14" ht="12.75" customHeight="1">
      <c r="A40" s="89"/>
      <c r="B40" s="89"/>
      <c r="C40" s="89"/>
      <c r="D40" s="89"/>
      <c r="E40" s="89"/>
      <c r="F40" s="89"/>
      <c r="G40" s="89"/>
      <c r="H40" s="89"/>
      <c r="I40" s="89"/>
      <c r="J40" s="641"/>
      <c r="K40" s="641"/>
      <c r="L40" s="641"/>
      <c r="M40" s="641"/>
      <c r="N40" s="16"/>
    </row>
    <row r="41" spans="1:14" ht="28.5" customHeight="1">
      <c r="A41" s="15" t="s">
        <v>20</v>
      </c>
      <c r="B41" s="15"/>
      <c r="C41" s="15"/>
      <c r="D41" s="15"/>
      <c r="E41" s="15"/>
      <c r="F41" s="15"/>
      <c r="G41" s="16"/>
      <c r="H41" s="16"/>
      <c r="I41" s="16"/>
      <c r="J41" s="641"/>
      <c r="K41" s="641"/>
      <c r="L41" s="641"/>
      <c r="M41" s="641"/>
      <c r="N41" s="37"/>
    </row>
    <row r="42" spans="1:14" ht="12.75">
      <c r="A42" s="15"/>
      <c r="B42" s="16"/>
      <c r="C42" s="16"/>
      <c r="D42" s="16"/>
      <c r="E42" s="16"/>
      <c r="F42" s="16"/>
      <c r="G42" s="16"/>
      <c r="H42" s="16"/>
      <c r="I42" s="16"/>
      <c r="J42" s="279"/>
      <c r="K42" s="16"/>
      <c r="L42" s="16"/>
      <c r="M42" s="16"/>
      <c r="N42" s="16"/>
    </row>
  </sheetData>
  <sheetProtection/>
  <mergeCells count="18">
    <mergeCell ref="J39:M41"/>
    <mergeCell ref="K1:M1"/>
    <mergeCell ref="B3:K3"/>
    <mergeCell ref="B4:K4"/>
    <mergeCell ref="C9:C11"/>
    <mergeCell ref="J9:J11"/>
    <mergeCell ref="L7:M7"/>
    <mergeCell ref="G8:M8"/>
    <mergeCell ref="F9:G10"/>
    <mergeCell ref="H9:I10"/>
    <mergeCell ref="B36:M36"/>
    <mergeCell ref="K9:K11"/>
    <mergeCell ref="D9:D11"/>
    <mergeCell ref="E9:E11"/>
    <mergeCell ref="A9:A11"/>
    <mergeCell ref="M9:M11"/>
    <mergeCell ref="L9:L11"/>
    <mergeCell ref="B9:B11"/>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86" r:id="rId1"/>
</worksheet>
</file>

<file path=xl/worksheets/sheet22.xml><?xml version="1.0" encoding="utf-8"?>
<worksheet xmlns="http://schemas.openxmlformats.org/spreadsheetml/2006/main" xmlns:r="http://schemas.openxmlformats.org/officeDocument/2006/relationships">
  <sheetPr>
    <pageSetUpPr fitToPage="1"/>
  </sheetPr>
  <dimension ref="A1:S43"/>
  <sheetViews>
    <sheetView view="pageBreakPreview" zoomScale="90" zoomScaleSheetLayoutView="90" zoomScalePageLayoutView="0" workbookViewId="0" topLeftCell="A16">
      <selection activeCell="I39" sqref="I39:L41"/>
    </sheetView>
  </sheetViews>
  <sheetFormatPr defaultColWidth="9.140625" defaultRowHeight="12.75"/>
  <cols>
    <col min="1" max="1" width="5.57421875" style="16" customWidth="1"/>
    <col min="2" max="2" width="15.421875" style="16" customWidth="1"/>
    <col min="3" max="3" width="10.57421875" style="16" customWidth="1"/>
    <col min="4" max="4" width="9.8515625" style="16" customWidth="1"/>
    <col min="5" max="5" width="8.7109375" style="16" customWidth="1"/>
    <col min="6" max="6" width="10.8515625" style="16" customWidth="1"/>
    <col min="7" max="7" width="15.8515625" style="16" customWidth="1"/>
    <col min="8" max="8" width="12.421875" style="16" customWidth="1"/>
    <col min="9" max="9" width="12.140625" style="16" customWidth="1"/>
    <col min="10" max="10" width="9.00390625" style="16" customWidth="1"/>
    <col min="11" max="11" width="12.00390625" style="16" customWidth="1"/>
    <col min="12" max="12" width="17.28125" style="16" customWidth="1"/>
    <col min="13" max="13" width="9.140625" style="16" hidden="1" customWidth="1"/>
    <col min="14" max="16384" width="9.140625" style="16" customWidth="1"/>
  </cols>
  <sheetData>
    <row r="1" spans="4:16" ht="15">
      <c r="D1" s="37"/>
      <c r="E1" s="37"/>
      <c r="F1" s="37"/>
      <c r="G1" s="37"/>
      <c r="H1" s="37"/>
      <c r="I1" s="37"/>
      <c r="J1" s="37"/>
      <c r="K1" s="37"/>
      <c r="L1" s="719" t="s">
        <v>428</v>
      </c>
      <c r="M1" s="719"/>
      <c r="N1" s="719"/>
      <c r="O1" s="44"/>
      <c r="P1" s="44"/>
    </row>
    <row r="2" spans="1:16" ht="15">
      <c r="A2" s="699" t="s">
        <v>0</v>
      </c>
      <c r="B2" s="699"/>
      <c r="C2" s="699"/>
      <c r="D2" s="699"/>
      <c r="E2" s="699"/>
      <c r="F2" s="699"/>
      <c r="G2" s="699"/>
      <c r="H2" s="699"/>
      <c r="I2" s="699"/>
      <c r="J2" s="699"/>
      <c r="K2" s="699"/>
      <c r="L2" s="699"/>
      <c r="M2" s="46"/>
      <c r="N2" s="46"/>
      <c r="O2" s="46"/>
      <c r="P2" s="46"/>
    </row>
    <row r="3" spans="1:16" ht="20.25">
      <c r="A3" s="723" t="s">
        <v>697</v>
      </c>
      <c r="B3" s="723"/>
      <c r="C3" s="723"/>
      <c r="D3" s="723"/>
      <c r="E3" s="723"/>
      <c r="F3" s="723"/>
      <c r="G3" s="723"/>
      <c r="H3" s="723"/>
      <c r="I3" s="723"/>
      <c r="J3" s="723"/>
      <c r="K3" s="723"/>
      <c r="L3" s="723"/>
      <c r="M3" s="45"/>
      <c r="N3" s="45"/>
      <c r="O3" s="45"/>
      <c r="P3" s="45"/>
    </row>
    <row r="4" ht="10.5" customHeight="1"/>
    <row r="5" spans="1:12" ht="19.5" customHeight="1">
      <c r="A5" s="705" t="s">
        <v>754</v>
      </c>
      <c r="B5" s="705"/>
      <c r="C5" s="705"/>
      <c r="D5" s="705"/>
      <c r="E5" s="705"/>
      <c r="F5" s="705"/>
      <c r="G5" s="705"/>
      <c r="H5" s="705"/>
      <c r="I5" s="705"/>
      <c r="J5" s="705"/>
      <c r="K5" s="705"/>
      <c r="L5" s="705"/>
    </row>
    <row r="6" spans="1:12" ht="12.75">
      <c r="A6" s="24"/>
      <c r="B6" s="24"/>
      <c r="C6" s="24"/>
      <c r="D6" s="24"/>
      <c r="E6" s="24"/>
      <c r="F6" s="24"/>
      <c r="G6" s="24"/>
      <c r="H6" s="24"/>
      <c r="I6" s="24"/>
      <c r="J6" s="24"/>
      <c r="K6" s="24"/>
      <c r="L6" s="24"/>
    </row>
    <row r="7" spans="1:12" ht="12.75">
      <c r="A7" s="617" t="s">
        <v>160</v>
      </c>
      <c r="B7" s="617"/>
      <c r="F7" s="721" t="s">
        <v>18</v>
      </c>
      <c r="G7" s="721"/>
      <c r="H7" s="721"/>
      <c r="I7" s="721"/>
      <c r="J7" s="721"/>
      <c r="K7" s="721"/>
      <c r="L7" s="721"/>
    </row>
    <row r="8" spans="1:12" ht="12.75">
      <c r="A8" s="15"/>
      <c r="F8" s="17"/>
      <c r="G8" s="107"/>
      <c r="H8" s="107"/>
      <c r="I8" s="722" t="s">
        <v>777</v>
      </c>
      <c r="J8" s="722"/>
      <c r="K8" s="722"/>
      <c r="L8" s="722"/>
    </row>
    <row r="9" spans="1:19" s="15" customFormat="1" ht="12.75">
      <c r="A9" s="604" t="s">
        <v>2</v>
      </c>
      <c r="B9" s="604" t="s">
        <v>3</v>
      </c>
      <c r="C9" s="587" t="s">
        <v>23</v>
      </c>
      <c r="D9" s="588"/>
      <c r="E9" s="588"/>
      <c r="F9" s="588"/>
      <c r="G9" s="588"/>
      <c r="H9" s="587" t="s">
        <v>24</v>
      </c>
      <c r="I9" s="588"/>
      <c r="J9" s="588"/>
      <c r="K9" s="588"/>
      <c r="L9" s="588"/>
      <c r="R9" s="31"/>
      <c r="S9" s="32"/>
    </row>
    <row r="10" spans="1:12" s="15" customFormat="1" ht="63.75">
      <c r="A10" s="604"/>
      <c r="B10" s="604"/>
      <c r="C10" s="5" t="s">
        <v>751</v>
      </c>
      <c r="D10" s="5" t="s">
        <v>784</v>
      </c>
      <c r="E10" s="5" t="s">
        <v>69</v>
      </c>
      <c r="F10" s="5" t="s">
        <v>70</v>
      </c>
      <c r="G10" s="5" t="s">
        <v>361</v>
      </c>
      <c r="H10" s="5" t="s">
        <v>751</v>
      </c>
      <c r="I10" s="5" t="s">
        <v>784</v>
      </c>
      <c r="J10" s="5" t="s">
        <v>69</v>
      </c>
      <c r="K10" s="5" t="s">
        <v>70</v>
      </c>
      <c r="L10" s="5" t="s">
        <v>362</v>
      </c>
    </row>
    <row r="11" spans="1:12" s="15" customFormat="1" ht="12.75">
      <c r="A11" s="5">
        <v>1</v>
      </c>
      <c r="B11" s="5">
        <v>2</v>
      </c>
      <c r="C11" s="5">
        <v>3</v>
      </c>
      <c r="D11" s="5">
        <v>4</v>
      </c>
      <c r="E11" s="5">
        <v>5</v>
      </c>
      <c r="F11" s="5">
        <v>6</v>
      </c>
      <c r="G11" s="5">
        <v>7</v>
      </c>
      <c r="H11" s="5">
        <v>8</v>
      </c>
      <c r="I11" s="5">
        <v>9</v>
      </c>
      <c r="J11" s="5">
        <v>10</v>
      </c>
      <c r="K11" s="5">
        <v>11</v>
      </c>
      <c r="L11" s="5">
        <v>12</v>
      </c>
    </row>
    <row r="12" spans="1:12" ht="12.75">
      <c r="A12" s="19">
        <v>1</v>
      </c>
      <c r="B12" s="20" t="s">
        <v>886</v>
      </c>
      <c r="C12" s="20"/>
      <c r="D12" s="20"/>
      <c r="E12" s="20"/>
      <c r="F12" s="20"/>
      <c r="G12" s="20"/>
      <c r="H12" s="29"/>
      <c r="I12" s="29"/>
      <c r="J12" s="29"/>
      <c r="K12" s="29"/>
      <c r="L12" s="20"/>
    </row>
    <row r="13" spans="1:12" ht="12.75">
      <c r="A13" s="19">
        <v>2</v>
      </c>
      <c r="B13" s="20" t="s">
        <v>887</v>
      </c>
      <c r="C13" s="20"/>
      <c r="D13" s="20"/>
      <c r="E13" s="20"/>
      <c r="F13" s="20"/>
      <c r="G13" s="20"/>
      <c r="H13" s="29"/>
      <c r="I13" s="29"/>
      <c r="J13" s="29"/>
      <c r="K13" s="29"/>
      <c r="L13" s="20"/>
    </row>
    <row r="14" spans="1:12" ht="12.75">
      <c r="A14" s="19">
        <v>3</v>
      </c>
      <c r="B14" s="20" t="s">
        <v>888</v>
      </c>
      <c r="C14" s="20"/>
      <c r="D14" s="20"/>
      <c r="E14" s="20"/>
      <c r="F14" s="20"/>
      <c r="G14" s="20"/>
      <c r="H14" s="29"/>
      <c r="I14" s="29"/>
      <c r="J14" s="29"/>
      <c r="K14" s="29"/>
      <c r="L14" s="20"/>
    </row>
    <row r="15" spans="1:12" ht="12.75">
      <c r="A15" s="19">
        <v>4</v>
      </c>
      <c r="B15" s="20" t="s">
        <v>889</v>
      </c>
      <c r="C15" s="20"/>
      <c r="D15" s="736" t="s">
        <v>879</v>
      </c>
      <c r="E15" s="737"/>
      <c r="F15" s="737"/>
      <c r="G15" s="737"/>
      <c r="H15" s="737"/>
      <c r="I15" s="738"/>
      <c r="J15" s="29"/>
      <c r="K15" s="29"/>
      <c r="L15" s="20"/>
    </row>
    <row r="16" spans="1:12" ht="12.75">
      <c r="A16" s="19">
        <v>5</v>
      </c>
      <c r="B16" s="20" t="s">
        <v>890</v>
      </c>
      <c r="C16" s="20"/>
      <c r="D16" s="739"/>
      <c r="E16" s="740"/>
      <c r="F16" s="740"/>
      <c r="G16" s="740"/>
      <c r="H16" s="740"/>
      <c r="I16" s="741"/>
      <c r="J16" s="29"/>
      <c r="K16" s="29"/>
      <c r="L16" s="20"/>
    </row>
    <row r="17" spans="1:12" ht="12.75">
      <c r="A17" s="19">
        <v>6</v>
      </c>
      <c r="B17" s="20" t="s">
        <v>891</v>
      </c>
      <c r="C17" s="20"/>
      <c r="D17" s="739"/>
      <c r="E17" s="740"/>
      <c r="F17" s="740"/>
      <c r="G17" s="740"/>
      <c r="H17" s="740"/>
      <c r="I17" s="741"/>
      <c r="J17" s="29"/>
      <c r="K17" s="29"/>
      <c r="L17" s="20"/>
    </row>
    <row r="18" spans="1:12" ht="12.75">
      <c r="A18" s="19">
        <v>7</v>
      </c>
      <c r="B18" s="20" t="s">
        <v>892</v>
      </c>
      <c r="C18" s="20"/>
      <c r="D18" s="739"/>
      <c r="E18" s="740"/>
      <c r="F18" s="740"/>
      <c r="G18" s="740"/>
      <c r="H18" s="740"/>
      <c r="I18" s="741"/>
      <c r="J18" s="29"/>
      <c r="K18" s="29"/>
      <c r="L18" s="20"/>
    </row>
    <row r="19" spans="1:12" ht="12.75">
      <c r="A19" s="19">
        <v>8</v>
      </c>
      <c r="B19" s="20" t="s">
        <v>893</v>
      </c>
      <c r="C19" s="20"/>
      <c r="D19" s="739"/>
      <c r="E19" s="740"/>
      <c r="F19" s="740"/>
      <c r="G19" s="740"/>
      <c r="H19" s="740"/>
      <c r="I19" s="741"/>
      <c r="J19" s="29"/>
      <c r="K19" s="29"/>
      <c r="L19" s="20"/>
    </row>
    <row r="20" spans="1:12" ht="12.75">
      <c r="A20" s="19">
        <v>9</v>
      </c>
      <c r="B20" s="20" t="s">
        <v>894</v>
      </c>
      <c r="C20" s="20"/>
      <c r="D20" s="739"/>
      <c r="E20" s="740"/>
      <c r="F20" s="740"/>
      <c r="G20" s="740"/>
      <c r="H20" s="740"/>
      <c r="I20" s="741"/>
      <c r="J20" s="29"/>
      <c r="K20" s="29"/>
      <c r="L20" s="20"/>
    </row>
    <row r="21" spans="1:12" ht="12.75">
      <c r="A21" s="19">
        <v>10</v>
      </c>
      <c r="B21" s="20" t="s">
        <v>895</v>
      </c>
      <c r="C21" s="20"/>
      <c r="D21" s="739"/>
      <c r="E21" s="740"/>
      <c r="F21" s="740"/>
      <c r="G21" s="740"/>
      <c r="H21" s="740"/>
      <c r="I21" s="741"/>
      <c r="J21" s="29"/>
      <c r="K21" s="29"/>
      <c r="L21" s="20"/>
    </row>
    <row r="22" spans="1:12" ht="12.75">
      <c r="A22" s="19">
        <v>11</v>
      </c>
      <c r="B22" s="20" t="s">
        <v>896</v>
      </c>
      <c r="C22" s="20"/>
      <c r="D22" s="739"/>
      <c r="E22" s="740"/>
      <c r="F22" s="740"/>
      <c r="G22" s="740"/>
      <c r="H22" s="740"/>
      <c r="I22" s="741"/>
      <c r="J22" s="29"/>
      <c r="K22" s="29"/>
      <c r="L22" s="20"/>
    </row>
    <row r="23" spans="1:12" ht="12.75">
      <c r="A23" s="19">
        <v>12</v>
      </c>
      <c r="B23" s="20" t="s">
        <v>897</v>
      </c>
      <c r="C23" s="20"/>
      <c r="D23" s="739"/>
      <c r="E23" s="740"/>
      <c r="F23" s="740"/>
      <c r="G23" s="740"/>
      <c r="H23" s="740"/>
      <c r="I23" s="741"/>
      <c r="J23" s="29"/>
      <c r="K23" s="29"/>
      <c r="L23" s="20"/>
    </row>
    <row r="24" spans="1:12" ht="12.75">
      <c r="A24" s="19">
        <v>13</v>
      </c>
      <c r="B24" s="20" t="s">
        <v>898</v>
      </c>
      <c r="C24" s="20"/>
      <c r="D24" s="739"/>
      <c r="E24" s="740"/>
      <c r="F24" s="740"/>
      <c r="G24" s="740"/>
      <c r="H24" s="740"/>
      <c r="I24" s="741"/>
      <c r="J24" s="29"/>
      <c r="K24" s="29"/>
      <c r="L24" s="20"/>
    </row>
    <row r="25" spans="1:12" ht="12.75">
      <c r="A25" s="19">
        <v>14</v>
      </c>
      <c r="B25" s="20" t="s">
        <v>899</v>
      </c>
      <c r="C25" s="20"/>
      <c r="D25" s="739"/>
      <c r="E25" s="740"/>
      <c r="F25" s="740"/>
      <c r="G25" s="740"/>
      <c r="H25" s="740"/>
      <c r="I25" s="741"/>
      <c r="J25" s="29"/>
      <c r="K25" s="29"/>
      <c r="L25" s="20"/>
    </row>
    <row r="26" spans="1:12" ht="12.75">
      <c r="A26" s="19">
        <v>15</v>
      </c>
      <c r="B26" s="20" t="s">
        <v>900</v>
      </c>
      <c r="C26" s="20"/>
      <c r="D26" s="739"/>
      <c r="E26" s="740"/>
      <c r="F26" s="740"/>
      <c r="G26" s="740"/>
      <c r="H26" s="740"/>
      <c r="I26" s="741"/>
      <c r="J26" s="29"/>
      <c r="K26" s="29"/>
      <c r="L26" s="20"/>
    </row>
    <row r="27" spans="1:12" ht="12.75">
      <c r="A27" s="19">
        <v>16</v>
      </c>
      <c r="B27" s="20" t="s">
        <v>901</v>
      </c>
      <c r="C27" s="20"/>
      <c r="D27" s="739"/>
      <c r="E27" s="740"/>
      <c r="F27" s="740"/>
      <c r="G27" s="740"/>
      <c r="H27" s="740"/>
      <c r="I27" s="741"/>
      <c r="J27" s="29"/>
      <c r="K27" s="29"/>
      <c r="L27" s="20"/>
    </row>
    <row r="28" spans="1:12" ht="12.75">
      <c r="A28" s="19">
        <v>17</v>
      </c>
      <c r="B28" s="20" t="s">
        <v>902</v>
      </c>
      <c r="C28" s="20"/>
      <c r="D28" s="742"/>
      <c r="E28" s="743"/>
      <c r="F28" s="743"/>
      <c r="G28" s="743"/>
      <c r="H28" s="743"/>
      <c r="I28" s="744"/>
      <c r="J28" s="29"/>
      <c r="K28" s="29"/>
      <c r="L28" s="20"/>
    </row>
    <row r="29" spans="1:12" ht="12.75">
      <c r="A29" s="19">
        <v>18</v>
      </c>
      <c r="B29" s="20" t="s">
        <v>903</v>
      </c>
      <c r="C29" s="20"/>
      <c r="D29" s="20"/>
      <c r="E29" s="20"/>
      <c r="F29" s="20"/>
      <c r="G29" s="20"/>
      <c r="H29" s="29"/>
      <c r="I29" s="29"/>
      <c r="J29" s="29"/>
      <c r="K29" s="29"/>
      <c r="L29" s="20"/>
    </row>
    <row r="30" spans="1:12" ht="12.75">
      <c r="A30" s="19">
        <v>19</v>
      </c>
      <c r="B30" s="20" t="s">
        <v>904</v>
      </c>
      <c r="C30" s="20"/>
      <c r="D30" s="20"/>
      <c r="E30" s="20"/>
      <c r="F30" s="20"/>
      <c r="G30" s="20"/>
      <c r="H30" s="29"/>
      <c r="I30" s="29"/>
      <c r="J30" s="29"/>
      <c r="K30" s="29"/>
      <c r="L30" s="20"/>
    </row>
    <row r="31" spans="1:12" ht="12.75">
      <c r="A31" s="21">
        <v>20</v>
      </c>
      <c r="B31" s="20" t="s">
        <v>905</v>
      </c>
      <c r="C31" s="20"/>
      <c r="D31" s="20"/>
      <c r="E31" s="20"/>
      <c r="F31" s="20"/>
      <c r="G31" s="20"/>
      <c r="H31" s="29"/>
      <c r="I31" s="29"/>
      <c r="J31" s="29"/>
      <c r="K31" s="29"/>
      <c r="L31" s="20"/>
    </row>
    <row r="32" spans="1:12" ht="12.75">
      <c r="A32" s="21">
        <v>21</v>
      </c>
      <c r="B32" s="20" t="s">
        <v>906</v>
      </c>
      <c r="C32" s="20"/>
      <c r="D32" s="20"/>
      <c r="E32" s="20"/>
      <c r="F32" s="20"/>
      <c r="G32" s="20"/>
      <c r="H32" s="29"/>
      <c r="I32" s="29"/>
      <c r="J32" s="29"/>
      <c r="K32" s="29"/>
      <c r="L32" s="20"/>
    </row>
    <row r="33" spans="1:12" ht="12.75">
      <c r="A33" s="3" t="s">
        <v>17</v>
      </c>
      <c r="B33" s="20"/>
      <c r="C33" s="20"/>
      <c r="D33" s="20"/>
      <c r="E33" s="20"/>
      <c r="F33" s="20"/>
      <c r="G33" s="20"/>
      <c r="H33" s="29"/>
      <c r="I33" s="29"/>
      <c r="J33" s="29"/>
      <c r="K33" s="29"/>
      <c r="L33" s="20"/>
    </row>
    <row r="34" spans="1:12" ht="12.75">
      <c r="A34" s="23" t="s">
        <v>360</v>
      </c>
      <c r="B34" s="23"/>
      <c r="C34" s="23"/>
      <c r="D34" s="23"/>
      <c r="E34" s="23"/>
      <c r="F34" s="23"/>
      <c r="G34" s="23"/>
      <c r="H34" s="23"/>
      <c r="I34" s="23"/>
      <c r="J34" s="23"/>
      <c r="K34" s="23"/>
      <c r="L34" s="23"/>
    </row>
    <row r="35" spans="1:12" ht="12.75">
      <c r="A35" s="22" t="s">
        <v>359</v>
      </c>
      <c r="B35" s="23"/>
      <c r="C35" s="23"/>
      <c r="D35" s="23"/>
      <c r="E35" s="23"/>
      <c r="F35" s="23"/>
      <c r="G35" s="23"/>
      <c r="H35" s="23"/>
      <c r="I35" s="23"/>
      <c r="J35" s="23"/>
      <c r="K35" s="23"/>
      <c r="L35" s="23"/>
    </row>
    <row r="36" spans="1:12" ht="15.75" customHeight="1">
      <c r="A36" s="15"/>
      <c r="B36" s="15"/>
      <c r="C36" s="15"/>
      <c r="D36" s="15"/>
      <c r="E36" s="15"/>
      <c r="F36" s="15"/>
      <c r="G36" s="15"/>
      <c r="H36" s="15"/>
      <c r="I36" s="15"/>
      <c r="J36" s="15"/>
      <c r="K36" s="15"/>
      <c r="L36" s="15"/>
    </row>
    <row r="37" spans="1:12" ht="15.75" customHeight="1">
      <c r="A37" s="15"/>
      <c r="B37" s="15"/>
      <c r="C37" s="15"/>
      <c r="D37" s="15"/>
      <c r="E37" s="15"/>
      <c r="F37" s="15"/>
      <c r="G37" s="15"/>
      <c r="H37" s="15"/>
      <c r="I37" s="15"/>
      <c r="J37" s="15"/>
      <c r="K37" s="15"/>
      <c r="L37" s="15"/>
    </row>
    <row r="38" spans="1:12" ht="14.25" customHeight="1">
      <c r="A38" s="89"/>
      <c r="B38" s="89"/>
      <c r="C38" s="89"/>
      <c r="D38" s="89"/>
      <c r="E38" s="89"/>
      <c r="F38" s="89"/>
      <c r="G38" s="89"/>
      <c r="H38" s="89"/>
      <c r="I38" s="89"/>
      <c r="J38" s="89"/>
      <c r="K38" s="89"/>
      <c r="L38" s="89"/>
    </row>
    <row r="39" spans="1:12" ht="12.75">
      <c r="A39" s="89"/>
      <c r="B39" s="89"/>
      <c r="C39" s="89"/>
      <c r="D39" s="89"/>
      <c r="E39" s="89"/>
      <c r="F39" s="89"/>
      <c r="G39" s="89"/>
      <c r="H39" s="89"/>
      <c r="I39" s="641" t="s">
        <v>1040</v>
      </c>
      <c r="J39" s="641"/>
      <c r="K39" s="641"/>
      <c r="L39" s="641"/>
    </row>
    <row r="40" spans="1:12" ht="12.75">
      <c r="A40" s="89"/>
      <c r="B40" s="89"/>
      <c r="C40" s="89"/>
      <c r="D40" s="89"/>
      <c r="E40" s="89"/>
      <c r="F40" s="89"/>
      <c r="G40" s="89"/>
      <c r="H40" s="89"/>
      <c r="I40" s="641"/>
      <c r="J40" s="641"/>
      <c r="K40" s="641"/>
      <c r="L40" s="641"/>
    </row>
    <row r="41" spans="1:13" ht="26.25" customHeight="1">
      <c r="A41" s="15" t="s">
        <v>20</v>
      </c>
      <c r="B41" s="15"/>
      <c r="C41" s="15"/>
      <c r="D41" s="15"/>
      <c r="E41" s="15"/>
      <c r="F41" s="15"/>
      <c r="I41" s="641"/>
      <c r="J41" s="641"/>
      <c r="K41" s="641"/>
      <c r="L41" s="641"/>
      <c r="M41" s="37"/>
    </row>
    <row r="42" ht="12.75">
      <c r="A42" s="15"/>
    </row>
    <row r="43" spans="1:12" ht="12.75">
      <c r="A43" s="706"/>
      <c r="B43" s="706"/>
      <c r="C43" s="706"/>
      <c r="D43" s="706"/>
      <c r="E43" s="706"/>
      <c r="F43" s="706"/>
      <c r="G43" s="706"/>
      <c r="H43" s="706"/>
      <c r="I43" s="706"/>
      <c r="J43" s="706"/>
      <c r="K43" s="706"/>
      <c r="L43" s="706"/>
    </row>
  </sheetData>
  <sheetProtection/>
  <mergeCells count="14">
    <mergeCell ref="L1:N1"/>
    <mergeCell ref="A2:L2"/>
    <mergeCell ref="A3:L3"/>
    <mergeCell ref="A5:L5"/>
    <mergeCell ref="A7:B7"/>
    <mergeCell ref="F7:L7"/>
    <mergeCell ref="A43:L43"/>
    <mergeCell ref="I8:L8"/>
    <mergeCell ref="A9:A10"/>
    <mergeCell ref="B9:B10"/>
    <mergeCell ref="C9:G9"/>
    <mergeCell ref="H9:L9"/>
    <mergeCell ref="I39:L41"/>
    <mergeCell ref="D15:I28"/>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96" r:id="rId1"/>
  <rowBreaks count="1" manualBreakCount="1">
    <brk id="42" max="255" man="1"/>
  </rowBreaks>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V42"/>
  <sheetViews>
    <sheetView view="pageBreakPreview" zoomScale="90" zoomScaleSheetLayoutView="90" zoomScalePageLayoutView="0" workbookViewId="0" topLeftCell="A6">
      <selection activeCell="J14" sqref="J14:J34"/>
    </sheetView>
  </sheetViews>
  <sheetFormatPr defaultColWidth="9.140625" defaultRowHeight="12.75"/>
  <cols>
    <col min="1" max="1" width="7.421875" style="16" customWidth="1"/>
    <col min="2" max="2" width="17.140625" style="16" customWidth="1"/>
    <col min="3" max="3" width="8.7109375" style="16" customWidth="1"/>
    <col min="4" max="4" width="10.140625" style="16" customWidth="1"/>
    <col min="5" max="5" width="9.00390625" style="16" customWidth="1"/>
    <col min="6" max="7" width="7.28125" style="16" customWidth="1"/>
    <col min="8" max="8" width="8.140625" style="16" customWidth="1"/>
    <col min="9" max="9" width="9.28125" style="16" customWidth="1"/>
    <col min="10" max="10" width="10.7109375" style="16" customWidth="1"/>
    <col min="11" max="11" width="11.140625" style="16" customWidth="1"/>
    <col min="12" max="13" width="9.28125" style="16" customWidth="1"/>
    <col min="14" max="14" width="8.57421875" style="16" customWidth="1"/>
    <col min="15" max="15" width="13.7109375" style="16" customWidth="1"/>
    <col min="16" max="16" width="11.8515625" style="16" customWidth="1"/>
    <col min="17" max="17" width="14.57421875" style="16" customWidth="1"/>
    <col min="18" max="18" width="9.140625" style="16" customWidth="1"/>
    <col min="19" max="19" width="11.140625" style="16" customWidth="1"/>
    <col min="20" max="16384" width="9.140625" style="16" customWidth="1"/>
  </cols>
  <sheetData>
    <row r="1" spans="8:21" ht="15">
      <c r="H1" s="37"/>
      <c r="I1" s="37"/>
      <c r="J1" s="37"/>
      <c r="K1" s="37"/>
      <c r="L1" s="37"/>
      <c r="M1" s="37"/>
      <c r="N1" s="37"/>
      <c r="O1" s="37"/>
      <c r="P1" s="695" t="s">
        <v>63</v>
      </c>
      <c r="Q1" s="695"/>
      <c r="T1" s="44"/>
      <c r="U1" s="44"/>
    </row>
    <row r="2" spans="1:21" ht="15">
      <c r="A2" s="699" t="s">
        <v>0</v>
      </c>
      <c r="B2" s="699"/>
      <c r="C2" s="699"/>
      <c r="D2" s="699"/>
      <c r="E2" s="699"/>
      <c r="F2" s="699"/>
      <c r="G2" s="699"/>
      <c r="H2" s="699"/>
      <c r="I2" s="699"/>
      <c r="J2" s="699"/>
      <c r="K2" s="699"/>
      <c r="L2" s="699"/>
      <c r="M2" s="699"/>
      <c r="N2" s="699"/>
      <c r="O2" s="699"/>
      <c r="P2" s="699"/>
      <c r="Q2" s="699"/>
      <c r="R2" s="46"/>
      <c r="S2" s="46"/>
      <c r="T2" s="46"/>
      <c r="U2" s="46"/>
    </row>
    <row r="3" spans="1:21" ht="20.25">
      <c r="A3" s="615" t="s">
        <v>697</v>
      </c>
      <c r="B3" s="615"/>
      <c r="C3" s="615"/>
      <c r="D3" s="615"/>
      <c r="E3" s="615"/>
      <c r="F3" s="615"/>
      <c r="G3" s="615"/>
      <c r="H3" s="615"/>
      <c r="I3" s="615"/>
      <c r="J3" s="615"/>
      <c r="K3" s="615"/>
      <c r="L3" s="615"/>
      <c r="M3" s="615"/>
      <c r="N3" s="615"/>
      <c r="O3" s="615"/>
      <c r="P3" s="615"/>
      <c r="Q3" s="615"/>
      <c r="R3" s="45"/>
      <c r="S3" s="45"/>
      <c r="T3" s="45"/>
      <c r="U3" s="45"/>
    </row>
    <row r="4" ht="10.5" customHeight="1"/>
    <row r="5" spans="1:17" ht="12.75">
      <c r="A5" s="26"/>
      <c r="B5" s="26"/>
      <c r="C5" s="26"/>
      <c r="D5" s="26"/>
      <c r="E5" s="25"/>
      <c r="F5" s="25"/>
      <c r="G5" s="25"/>
      <c r="H5" s="25"/>
      <c r="I5" s="25"/>
      <c r="J5" s="25"/>
      <c r="K5" s="25"/>
      <c r="L5" s="25"/>
      <c r="M5" s="25"/>
      <c r="N5" s="26"/>
      <c r="O5" s="26"/>
      <c r="P5" s="25"/>
      <c r="Q5" s="23"/>
    </row>
    <row r="6" spans="1:17" ht="18" customHeight="1">
      <c r="A6" s="705" t="s">
        <v>844</v>
      </c>
      <c r="B6" s="705"/>
      <c r="C6" s="705"/>
      <c r="D6" s="705"/>
      <c r="E6" s="705"/>
      <c r="F6" s="705"/>
      <c r="G6" s="705"/>
      <c r="H6" s="705"/>
      <c r="I6" s="705"/>
      <c r="J6" s="705"/>
      <c r="K6" s="705"/>
      <c r="L6" s="705"/>
      <c r="M6" s="705"/>
      <c r="N6" s="705"/>
      <c r="O6" s="705"/>
      <c r="P6" s="705"/>
      <c r="Q6" s="705"/>
    </row>
    <row r="7" ht="9.75" customHeight="1"/>
    <row r="8" ht="0.75" customHeight="1"/>
    <row r="9" spans="1:19" ht="12.75">
      <c r="A9" s="617" t="s">
        <v>160</v>
      </c>
      <c r="B9" s="617"/>
      <c r="Q9" s="34" t="s">
        <v>21</v>
      </c>
      <c r="R9" s="20"/>
      <c r="S9" s="23"/>
    </row>
    <row r="10" spans="1:17" ht="15.75">
      <c r="A10" s="14"/>
      <c r="N10" s="722" t="s">
        <v>777</v>
      </c>
      <c r="O10" s="722"/>
      <c r="P10" s="722"/>
      <c r="Q10" s="722"/>
    </row>
    <row r="11" spans="1:17" ht="28.5" customHeight="1">
      <c r="A11" s="693" t="s">
        <v>2</v>
      </c>
      <c r="B11" s="693" t="s">
        <v>3</v>
      </c>
      <c r="C11" s="604" t="s">
        <v>755</v>
      </c>
      <c r="D11" s="604"/>
      <c r="E11" s="604"/>
      <c r="F11" s="604" t="s">
        <v>786</v>
      </c>
      <c r="G11" s="604"/>
      <c r="H11" s="604"/>
      <c r="I11" s="651" t="s">
        <v>364</v>
      </c>
      <c r="J11" s="652"/>
      <c r="K11" s="745"/>
      <c r="L11" s="651" t="s">
        <v>91</v>
      </c>
      <c r="M11" s="652"/>
      <c r="N11" s="745"/>
      <c r="O11" s="746" t="s">
        <v>785</v>
      </c>
      <c r="P11" s="747"/>
      <c r="Q11" s="748"/>
    </row>
    <row r="12" spans="1:17" ht="39.75" customHeight="1">
      <c r="A12" s="694"/>
      <c r="B12" s="694"/>
      <c r="C12" s="5" t="s">
        <v>110</v>
      </c>
      <c r="D12" s="5" t="s">
        <v>661</v>
      </c>
      <c r="E12" s="40" t="s">
        <v>17</v>
      </c>
      <c r="F12" s="5" t="s">
        <v>110</v>
      </c>
      <c r="G12" s="5" t="s">
        <v>662</v>
      </c>
      <c r="H12" s="40" t="s">
        <v>17</v>
      </c>
      <c r="I12" s="5" t="s">
        <v>110</v>
      </c>
      <c r="J12" s="5" t="s">
        <v>662</v>
      </c>
      <c r="K12" s="40" t="s">
        <v>17</v>
      </c>
      <c r="L12" s="5" t="s">
        <v>110</v>
      </c>
      <c r="M12" s="5" t="s">
        <v>662</v>
      </c>
      <c r="N12" s="40" t="s">
        <v>17</v>
      </c>
      <c r="O12" s="5" t="s">
        <v>231</v>
      </c>
      <c r="P12" s="5" t="s">
        <v>663</v>
      </c>
      <c r="Q12" s="5" t="s">
        <v>111</v>
      </c>
    </row>
    <row r="13" spans="1:17" s="71" customFormat="1" ht="12.75">
      <c r="A13" s="68">
        <v>1</v>
      </c>
      <c r="B13" s="68">
        <v>2</v>
      </c>
      <c r="C13" s="68">
        <v>3</v>
      </c>
      <c r="D13" s="68">
        <v>4</v>
      </c>
      <c r="E13" s="68">
        <v>5</v>
      </c>
      <c r="F13" s="68">
        <v>6</v>
      </c>
      <c r="G13" s="68">
        <v>7</v>
      </c>
      <c r="H13" s="68">
        <v>8</v>
      </c>
      <c r="I13" s="68">
        <v>9</v>
      </c>
      <c r="J13" s="68">
        <v>10</v>
      </c>
      <c r="K13" s="68">
        <v>11</v>
      </c>
      <c r="L13" s="68">
        <v>12</v>
      </c>
      <c r="M13" s="68">
        <v>13</v>
      </c>
      <c r="N13" s="68">
        <v>14</v>
      </c>
      <c r="O13" s="68">
        <v>15</v>
      </c>
      <c r="P13" s="68">
        <v>16</v>
      </c>
      <c r="Q13" s="68">
        <v>17</v>
      </c>
    </row>
    <row r="14" spans="1:22" ht="12.75">
      <c r="A14" s="19">
        <v>1</v>
      </c>
      <c r="B14" s="20" t="s">
        <v>886</v>
      </c>
      <c r="C14" s="357">
        <v>192.6946296</v>
      </c>
      <c r="D14" s="357">
        <v>128.46308639999998</v>
      </c>
      <c r="E14" s="357">
        <v>321.157716</v>
      </c>
      <c r="F14" s="357">
        <v>0</v>
      </c>
      <c r="G14" s="357">
        <v>0</v>
      </c>
      <c r="H14" s="357">
        <f>SUM(F14:G14)</f>
        <v>0</v>
      </c>
      <c r="I14" s="357">
        <v>248.87</v>
      </c>
      <c r="J14" s="357">
        <v>91.21</v>
      </c>
      <c r="K14" s="357">
        <f>SUM(I14:J14)</f>
        <v>340.08</v>
      </c>
      <c r="L14" s="357">
        <f>N14*60/100</f>
        <v>118.45199999999998</v>
      </c>
      <c r="M14" s="357">
        <f>N14*40/100</f>
        <v>78.96799999999999</v>
      </c>
      <c r="N14" s="357">
        <v>197.42</v>
      </c>
      <c r="O14" s="357">
        <f>F14+I14-L14</f>
        <v>130.418</v>
      </c>
      <c r="P14" s="357">
        <f>G14+J14-M14</f>
        <v>12.242000000000004</v>
      </c>
      <c r="Q14" s="357">
        <f>SUM(O14:P14)</f>
        <v>142.66000000000003</v>
      </c>
      <c r="S14" s="19">
        <v>31823</v>
      </c>
      <c r="T14" s="406">
        <f>S14*232*4.13/100000</f>
        <v>304.9152568</v>
      </c>
      <c r="U14" s="406">
        <f>T14*60/100</f>
        <v>182.94915408</v>
      </c>
      <c r="V14" s="406">
        <f>T14*40/100</f>
        <v>121.96610272</v>
      </c>
    </row>
    <row r="15" spans="1:22" ht="12.75">
      <c r="A15" s="19">
        <v>2</v>
      </c>
      <c r="B15" s="20" t="s">
        <v>887</v>
      </c>
      <c r="C15" s="357">
        <v>303.3170784</v>
      </c>
      <c r="D15" s="357">
        <v>202.2113856</v>
      </c>
      <c r="E15" s="357">
        <v>505.528464</v>
      </c>
      <c r="F15" s="357">
        <v>29.24</v>
      </c>
      <c r="G15" s="357">
        <v>20.76</v>
      </c>
      <c r="H15" s="357">
        <f aca="true" t="shared" si="0" ref="H15:H34">SUM(F15:G15)</f>
        <v>50</v>
      </c>
      <c r="I15" s="357">
        <v>325.47</v>
      </c>
      <c r="J15" s="357">
        <v>83.13</v>
      </c>
      <c r="K15" s="357">
        <f aca="true" t="shared" si="1" ref="K15:K34">SUM(I15:J15)</f>
        <v>408.6</v>
      </c>
      <c r="L15" s="357">
        <v>172.836</v>
      </c>
      <c r="M15" s="357">
        <v>108.37400000000001</v>
      </c>
      <c r="N15" s="357">
        <v>281.21000000000004</v>
      </c>
      <c r="O15" s="357">
        <f aca="true" t="shared" si="2" ref="O15:O33">F15+I15-L15</f>
        <v>181.87400000000002</v>
      </c>
      <c r="P15" s="357">
        <f aca="true" t="shared" si="3" ref="P15:P34">G15+J15-M15</f>
        <v>-4.484000000000009</v>
      </c>
      <c r="Q15" s="357">
        <f aca="true" t="shared" si="4" ref="Q15:Q34">SUM(O15:P15)</f>
        <v>177.39000000000001</v>
      </c>
      <c r="S15" s="19">
        <v>50092</v>
      </c>
      <c r="T15" s="406">
        <f aca="true" t="shared" si="5" ref="T15:T34">S15*232*4.13/100000</f>
        <v>479.96150719999997</v>
      </c>
      <c r="U15" s="406">
        <f aca="true" t="shared" si="6" ref="U15:U34">T15*60/100</f>
        <v>287.97690432</v>
      </c>
      <c r="V15" s="406">
        <f aca="true" t="shared" si="7" ref="V15:V34">T15*40/100</f>
        <v>191.98460287999998</v>
      </c>
    </row>
    <row r="16" spans="1:22" ht="12.75">
      <c r="A16" s="19">
        <v>3</v>
      </c>
      <c r="B16" s="20" t="s">
        <v>888</v>
      </c>
      <c r="C16" s="357">
        <v>256.9947984</v>
      </c>
      <c r="D16" s="357">
        <v>171.32986559999998</v>
      </c>
      <c r="E16" s="357">
        <v>428.324664</v>
      </c>
      <c r="F16" s="357">
        <v>13.62</v>
      </c>
      <c r="G16" s="357">
        <v>16.81</v>
      </c>
      <c r="H16" s="357">
        <f t="shared" si="0"/>
        <v>30.43</v>
      </c>
      <c r="I16" s="357">
        <v>444.92</v>
      </c>
      <c r="J16" s="357">
        <v>215.13</v>
      </c>
      <c r="K16" s="357">
        <f t="shared" si="1"/>
        <v>660.05</v>
      </c>
      <c r="L16" s="357">
        <v>185.33</v>
      </c>
      <c r="M16" s="357">
        <v>61.78</v>
      </c>
      <c r="N16" s="357">
        <v>247.11</v>
      </c>
      <c r="O16" s="357">
        <f t="shared" si="2"/>
        <v>273.21000000000004</v>
      </c>
      <c r="P16" s="357">
        <f t="shared" si="3"/>
        <v>170.16</v>
      </c>
      <c r="Q16" s="357">
        <f t="shared" si="4"/>
        <v>443.37</v>
      </c>
      <c r="S16" s="19">
        <v>42442</v>
      </c>
      <c r="T16" s="406">
        <f t="shared" si="5"/>
        <v>406.6622672</v>
      </c>
      <c r="U16" s="406">
        <f t="shared" si="6"/>
        <v>243.99736031999998</v>
      </c>
      <c r="V16" s="406">
        <f t="shared" si="7"/>
        <v>162.66490688</v>
      </c>
    </row>
    <row r="17" spans="1:22" ht="12.75">
      <c r="A17" s="19">
        <v>4</v>
      </c>
      <c r="B17" s="20" t="s">
        <v>889</v>
      </c>
      <c r="C17" s="357">
        <v>280.44053279999997</v>
      </c>
      <c r="D17" s="357">
        <v>186.96035519999998</v>
      </c>
      <c r="E17" s="357">
        <v>467.40088799999995</v>
      </c>
      <c r="F17" s="357">
        <v>29.24</v>
      </c>
      <c r="G17" s="357">
        <v>20.76</v>
      </c>
      <c r="H17" s="357">
        <f t="shared" si="0"/>
        <v>50</v>
      </c>
      <c r="I17" s="357">
        <v>240.64</v>
      </c>
      <c r="J17" s="357">
        <v>111.09</v>
      </c>
      <c r="K17" s="357">
        <f t="shared" si="1"/>
        <v>351.73</v>
      </c>
      <c r="L17" s="357">
        <v>230.91716200000002</v>
      </c>
      <c r="M17" s="357">
        <v>153.948108</v>
      </c>
      <c r="N17" s="357">
        <v>384.86527</v>
      </c>
      <c r="O17" s="357">
        <f t="shared" si="2"/>
        <v>38.96283799999998</v>
      </c>
      <c r="P17" s="357">
        <f t="shared" si="3"/>
        <v>-22.098107999999996</v>
      </c>
      <c r="Q17" s="357">
        <f t="shared" si="4"/>
        <v>16.86472999999998</v>
      </c>
      <c r="S17" s="19">
        <v>46314</v>
      </c>
      <c r="T17" s="406">
        <f t="shared" si="5"/>
        <v>443.76222240000004</v>
      </c>
      <c r="U17" s="406">
        <f t="shared" si="6"/>
        <v>266.25733344</v>
      </c>
      <c r="V17" s="406">
        <f t="shared" si="7"/>
        <v>177.50488896000002</v>
      </c>
    </row>
    <row r="18" spans="1:22" ht="12.75">
      <c r="A18" s="19">
        <v>5</v>
      </c>
      <c r="B18" s="20" t="s">
        <v>890</v>
      </c>
      <c r="C18" s="357">
        <v>298.2186</v>
      </c>
      <c r="D18" s="357">
        <v>198.81239999999997</v>
      </c>
      <c r="E18" s="357">
        <v>497.03099999999995</v>
      </c>
      <c r="F18" s="357">
        <v>19.18</v>
      </c>
      <c r="G18" s="357">
        <v>20.76</v>
      </c>
      <c r="H18" s="357">
        <f t="shared" si="0"/>
        <v>39.94</v>
      </c>
      <c r="I18" s="357">
        <v>210.87</v>
      </c>
      <c r="J18" s="357">
        <v>179.07999999999998</v>
      </c>
      <c r="K18" s="357">
        <f t="shared" si="1"/>
        <v>389.95</v>
      </c>
      <c r="L18" s="357">
        <v>214.2</v>
      </c>
      <c r="M18" s="357">
        <v>142.8</v>
      </c>
      <c r="N18" s="357">
        <v>357</v>
      </c>
      <c r="O18" s="357">
        <f t="shared" si="2"/>
        <v>15.850000000000023</v>
      </c>
      <c r="P18" s="357">
        <f t="shared" si="3"/>
        <v>57.039999999999964</v>
      </c>
      <c r="Q18" s="357">
        <f t="shared" si="4"/>
        <v>72.88999999999999</v>
      </c>
      <c r="S18" s="19">
        <v>49250</v>
      </c>
      <c r="T18" s="406">
        <f t="shared" si="5"/>
        <v>471.8938</v>
      </c>
      <c r="U18" s="406">
        <f t="shared" si="6"/>
        <v>283.13628</v>
      </c>
      <c r="V18" s="406">
        <f t="shared" si="7"/>
        <v>188.75752</v>
      </c>
    </row>
    <row r="19" spans="1:22" ht="12.75">
      <c r="A19" s="19">
        <v>6</v>
      </c>
      <c r="B19" s="20" t="s">
        <v>891</v>
      </c>
      <c r="C19" s="357">
        <v>359.98163999999997</v>
      </c>
      <c r="D19" s="357">
        <v>239.98775999999998</v>
      </c>
      <c r="E19" s="357">
        <v>599.9694</v>
      </c>
      <c r="F19" s="357">
        <v>28.47</v>
      </c>
      <c r="G19" s="357">
        <v>20.22</v>
      </c>
      <c r="H19" s="357">
        <f t="shared" si="0"/>
        <v>48.69</v>
      </c>
      <c r="I19" s="357">
        <v>245.93</v>
      </c>
      <c r="J19" s="357">
        <v>196.04</v>
      </c>
      <c r="K19" s="357">
        <f t="shared" si="1"/>
        <v>441.97</v>
      </c>
      <c r="L19" s="357">
        <v>212.94000000000003</v>
      </c>
      <c r="M19" s="357">
        <v>242.61999999999998</v>
      </c>
      <c r="N19" s="357">
        <v>455.56</v>
      </c>
      <c r="O19" s="357">
        <f t="shared" si="2"/>
        <v>61.45999999999995</v>
      </c>
      <c r="P19" s="357">
        <f t="shared" si="3"/>
        <v>-26.359999999999985</v>
      </c>
      <c r="Q19" s="357">
        <f t="shared" si="4"/>
        <v>35.099999999999966</v>
      </c>
      <c r="S19" s="19">
        <v>59450</v>
      </c>
      <c r="T19" s="406">
        <f t="shared" si="5"/>
        <v>569.62612</v>
      </c>
      <c r="U19" s="406">
        <f t="shared" si="6"/>
        <v>341.775672</v>
      </c>
      <c r="V19" s="406">
        <f t="shared" si="7"/>
        <v>227.850448</v>
      </c>
    </row>
    <row r="20" spans="1:22" ht="12.75">
      <c r="A20" s="19">
        <v>7</v>
      </c>
      <c r="B20" s="20" t="s">
        <v>892</v>
      </c>
      <c r="C20" s="357">
        <v>118.9120176</v>
      </c>
      <c r="D20" s="357">
        <v>79.2746784</v>
      </c>
      <c r="E20" s="357">
        <v>198.18669599999998</v>
      </c>
      <c r="F20" s="357">
        <v>26.74</v>
      </c>
      <c r="G20" s="357">
        <v>18.98</v>
      </c>
      <c r="H20" s="357">
        <f t="shared" si="0"/>
        <v>45.72</v>
      </c>
      <c r="I20" s="357">
        <v>200.87</v>
      </c>
      <c r="J20" s="357">
        <v>63.13</v>
      </c>
      <c r="K20" s="357">
        <f t="shared" si="1"/>
        <v>264</v>
      </c>
      <c r="L20" s="357">
        <v>217.603</v>
      </c>
      <c r="M20" s="357">
        <v>138.102</v>
      </c>
      <c r="N20" s="357">
        <v>355.70500000000004</v>
      </c>
      <c r="O20" s="357">
        <f t="shared" si="2"/>
        <v>10.007000000000005</v>
      </c>
      <c r="P20" s="357">
        <f t="shared" si="3"/>
        <v>-55.992000000000004</v>
      </c>
      <c r="Q20" s="357">
        <f t="shared" si="4"/>
        <v>-45.985</v>
      </c>
      <c r="S20" s="19">
        <v>19638</v>
      </c>
      <c r="T20" s="406">
        <f t="shared" si="5"/>
        <v>188.1634608</v>
      </c>
      <c r="U20" s="406">
        <f t="shared" si="6"/>
        <v>112.89807648</v>
      </c>
      <c r="V20" s="406">
        <f t="shared" si="7"/>
        <v>75.26538432</v>
      </c>
    </row>
    <row r="21" spans="1:22" ht="12.75">
      <c r="A21" s="19">
        <v>8</v>
      </c>
      <c r="B21" s="20" t="s">
        <v>893</v>
      </c>
      <c r="C21" s="357">
        <v>292.8113064</v>
      </c>
      <c r="D21" s="357">
        <v>195.2075376</v>
      </c>
      <c r="E21" s="357">
        <v>488.01884399999994</v>
      </c>
      <c r="F21" s="357">
        <v>29.17</v>
      </c>
      <c r="G21" s="357">
        <v>20.71</v>
      </c>
      <c r="H21" s="357">
        <f t="shared" si="0"/>
        <v>49.88</v>
      </c>
      <c r="I21" s="357">
        <v>209.4</v>
      </c>
      <c r="J21" s="357">
        <v>320.9</v>
      </c>
      <c r="K21" s="357">
        <f t="shared" si="1"/>
        <v>530.3</v>
      </c>
      <c r="L21" s="357">
        <v>211.06000000000003</v>
      </c>
      <c r="M21" s="357">
        <v>359.94</v>
      </c>
      <c r="N21" s="357">
        <v>571</v>
      </c>
      <c r="O21" s="357">
        <f t="shared" si="2"/>
        <v>27.509999999999962</v>
      </c>
      <c r="P21" s="357">
        <f t="shared" si="3"/>
        <v>-18.33000000000004</v>
      </c>
      <c r="Q21" s="357">
        <f t="shared" si="4"/>
        <v>9.179999999999922</v>
      </c>
      <c r="S21" s="19">
        <v>48357</v>
      </c>
      <c r="T21" s="406">
        <f t="shared" si="5"/>
        <v>463.33743119999997</v>
      </c>
      <c r="U21" s="406">
        <f t="shared" si="6"/>
        <v>278.00245872</v>
      </c>
      <c r="V21" s="406">
        <f t="shared" si="7"/>
        <v>185.33497248</v>
      </c>
    </row>
    <row r="22" spans="1:22" ht="12.75">
      <c r="A22" s="19">
        <v>9</v>
      </c>
      <c r="B22" s="20" t="s">
        <v>894</v>
      </c>
      <c r="C22" s="357">
        <v>264.3639768</v>
      </c>
      <c r="D22" s="357">
        <v>176.24265119999995</v>
      </c>
      <c r="E22" s="357">
        <v>440.60662799999994</v>
      </c>
      <c r="F22" s="357">
        <v>29.24</v>
      </c>
      <c r="G22" s="357">
        <v>20.76</v>
      </c>
      <c r="H22" s="357">
        <f t="shared" si="0"/>
        <v>50</v>
      </c>
      <c r="I22" s="357">
        <v>300.64</v>
      </c>
      <c r="J22" s="357">
        <v>99.64999999999999</v>
      </c>
      <c r="K22" s="357">
        <f t="shared" si="1"/>
        <v>400.28999999999996</v>
      </c>
      <c r="L22" s="357">
        <v>271.05</v>
      </c>
      <c r="M22" s="357">
        <v>180.69</v>
      </c>
      <c r="N22" s="357">
        <v>451.74</v>
      </c>
      <c r="O22" s="357">
        <f t="shared" si="2"/>
        <v>58.829999999999984</v>
      </c>
      <c r="P22" s="357">
        <f t="shared" si="3"/>
        <v>-60.28</v>
      </c>
      <c r="Q22" s="357">
        <f t="shared" si="4"/>
        <v>-1.450000000000017</v>
      </c>
      <c r="S22" s="19">
        <v>43659</v>
      </c>
      <c r="T22" s="406">
        <f t="shared" si="5"/>
        <v>418.3230744</v>
      </c>
      <c r="U22" s="406">
        <f t="shared" si="6"/>
        <v>250.99384464</v>
      </c>
      <c r="V22" s="406">
        <f t="shared" si="7"/>
        <v>167.32922976</v>
      </c>
    </row>
    <row r="23" spans="1:22" ht="12.75">
      <c r="A23" s="19">
        <v>10</v>
      </c>
      <c r="B23" s="20" t="s">
        <v>895</v>
      </c>
      <c r="C23" s="357">
        <v>311.9033519999999</v>
      </c>
      <c r="D23" s="357">
        <v>207.935568</v>
      </c>
      <c r="E23" s="357">
        <v>519.8389199999999</v>
      </c>
      <c r="F23" s="357">
        <v>29.06</v>
      </c>
      <c r="G23" s="357">
        <v>20.63</v>
      </c>
      <c r="H23" s="357">
        <f t="shared" si="0"/>
        <v>49.69</v>
      </c>
      <c r="I23" s="357">
        <v>232.32</v>
      </c>
      <c r="J23" s="357">
        <v>212.21</v>
      </c>
      <c r="K23" s="357">
        <f t="shared" si="1"/>
        <v>444.53</v>
      </c>
      <c r="L23" s="357">
        <v>126.18811</v>
      </c>
      <c r="M23" s="357">
        <v>190.73874</v>
      </c>
      <c r="N23" s="357">
        <v>316.92685</v>
      </c>
      <c r="O23" s="357">
        <f t="shared" si="2"/>
        <v>135.19189</v>
      </c>
      <c r="P23" s="357">
        <f t="shared" si="3"/>
        <v>42.101259999999996</v>
      </c>
      <c r="Q23" s="357">
        <f t="shared" si="4"/>
        <v>177.29315</v>
      </c>
      <c r="S23" s="19">
        <v>51510</v>
      </c>
      <c r="T23" s="406">
        <f t="shared" si="5"/>
        <v>493.548216</v>
      </c>
      <c r="U23" s="406">
        <f t="shared" si="6"/>
        <v>296.1289296</v>
      </c>
      <c r="V23" s="406">
        <f t="shared" si="7"/>
        <v>197.41928640000003</v>
      </c>
    </row>
    <row r="24" spans="1:22" ht="12.75">
      <c r="A24" s="19">
        <v>11</v>
      </c>
      <c r="B24" s="20" t="s">
        <v>896</v>
      </c>
      <c r="C24" s="357">
        <v>207.5056488</v>
      </c>
      <c r="D24" s="357">
        <v>138.33709919999998</v>
      </c>
      <c r="E24" s="357">
        <v>345.842748</v>
      </c>
      <c r="F24" s="357">
        <v>29.13</v>
      </c>
      <c r="G24" s="357">
        <v>20.68</v>
      </c>
      <c r="H24" s="357">
        <f t="shared" si="0"/>
        <v>49.81</v>
      </c>
      <c r="I24" s="357">
        <v>230.08</v>
      </c>
      <c r="J24" s="357">
        <v>183.07999999999998</v>
      </c>
      <c r="K24" s="357">
        <f t="shared" si="1"/>
        <v>413.15999999999997</v>
      </c>
      <c r="L24" s="357">
        <v>165.44</v>
      </c>
      <c r="M24" s="357">
        <v>138.94</v>
      </c>
      <c r="N24" s="357">
        <v>304.38</v>
      </c>
      <c r="O24" s="357">
        <f t="shared" si="2"/>
        <v>93.77000000000004</v>
      </c>
      <c r="P24" s="357">
        <f t="shared" si="3"/>
        <v>64.82</v>
      </c>
      <c r="Q24" s="357">
        <f t="shared" si="4"/>
        <v>158.59000000000003</v>
      </c>
      <c r="S24" s="19">
        <v>34269</v>
      </c>
      <c r="T24" s="406">
        <f t="shared" si="5"/>
        <v>328.3518504</v>
      </c>
      <c r="U24" s="406">
        <f t="shared" si="6"/>
        <v>197.01111024</v>
      </c>
      <c r="V24" s="406">
        <f t="shared" si="7"/>
        <v>131.34074016</v>
      </c>
    </row>
    <row r="25" spans="1:22" ht="12.75">
      <c r="A25" s="19">
        <v>12</v>
      </c>
      <c r="B25" s="20" t="s">
        <v>897</v>
      </c>
      <c r="C25" s="357">
        <v>148.0133088</v>
      </c>
      <c r="D25" s="357">
        <v>98.67553919999999</v>
      </c>
      <c r="E25" s="357">
        <v>246.688848</v>
      </c>
      <c r="F25" s="357">
        <v>29.24</v>
      </c>
      <c r="G25" s="357">
        <v>20.76</v>
      </c>
      <c r="H25" s="357">
        <f t="shared" si="0"/>
        <v>50</v>
      </c>
      <c r="I25" s="357">
        <v>230.64</v>
      </c>
      <c r="J25" s="357">
        <v>119.09</v>
      </c>
      <c r="K25" s="357">
        <f t="shared" si="1"/>
        <v>349.73</v>
      </c>
      <c r="L25" s="357">
        <v>153.88</v>
      </c>
      <c r="M25" s="357">
        <v>139.85</v>
      </c>
      <c r="N25" s="357">
        <v>293.73</v>
      </c>
      <c r="O25" s="357">
        <f t="shared" si="2"/>
        <v>106</v>
      </c>
      <c r="P25" s="357">
        <f t="shared" si="3"/>
        <v>0</v>
      </c>
      <c r="Q25" s="357">
        <f t="shared" si="4"/>
        <v>106</v>
      </c>
      <c r="S25" s="19">
        <v>24444</v>
      </c>
      <c r="T25" s="406">
        <f t="shared" si="5"/>
        <v>234.2126304</v>
      </c>
      <c r="U25" s="406">
        <f t="shared" si="6"/>
        <v>140.52757824</v>
      </c>
      <c r="V25" s="406">
        <f t="shared" si="7"/>
        <v>93.68505216</v>
      </c>
    </row>
    <row r="26" spans="1:22" ht="12.75">
      <c r="A26" s="19">
        <v>13</v>
      </c>
      <c r="B26" s="20" t="s">
        <v>898</v>
      </c>
      <c r="C26" s="357">
        <v>540.5900903999999</v>
      </c>
      <c r="D26" s="357">
        <v>360.39339359999997</v>
      </c>
      <c r="E26" s="357">
        <v>900.9834839999999</v>
      </c>
      <c r="F26" s="357">
        <v>29.76</v>
      </c>
      <c r="G26" s="357">
        <v>21.13</v>
      </c>
      <c r="H26" s="357">
        <f t="shared" si="0"/>
        <v>50.89</v>
      </c>
      <c r="I26" s="357">
        <v>380.51</v>
      </c>
      <c r="J26" s="357">
        <v>386.99</v>
      </c>
      <c r="K26" s="357">
        <f t="shared" si="1"/>
        <v>767.5</v>
      </c>
      <c r="L26" s="357">
        <v>374.27</v>
      </c>
      <c r="M26" s="357">
        <v>408.12</v>
      </c>
      <c r="N26" s="357">
        <v>782.39</v>
      </c>
      <c r="O26" s="357">
        <f t="shared" si="2"/>
        <v>36</v>
      </c>
      <c r="P26" s="357">
        <f t="shared" si="3"/>
        <v>0</v>
      </c>
      <c r="Q26" s="357">
        <f t="shared" si="4"/>
        <v>36</v>
      </c>
      <c r="S26" s="19">
        <v>89277</v>
      </c>
      <c r="T26" s="406">
        <f t="shared" si="5"/>
        <v>855.4165032</v>
      </c>
      <c r="U26" s="406">
        <f t="shared" si="6"/>
        <v>513.24990192</v>
      </c>
      <c r="V26" s="406">
        <f t="shared" si="7"/>
        <v>342.16660127999995</v>
      </c>
    </row>
    <row r="27" spans="1:22" ht="12.75">
      <c r="A27" s="19">
        <v>14</v>
      </c>
      <c r="B27" s="20" t="s">
        <v>899</v>
      </c>
      <c r="C27" s="357">
        <v>322.7179392</v>
      </c>
      <c r="D27" s="357">
        <v>215.14529279999996</v>
      </c>
      <c r="E27" s="357">
        <v>537.8632319999999</v>
      </c>
      <c r="F27" s="357">
        <v>29.05</v>
      </c>
      <c r="G27" s="357">
        <v>20.63</v>
      </c>
      <c r="H27" s="357">
        <f t="shared" si="0"/>
        <v>49.68</v>
      </c>
      <c r="I27" s="357">
        <v>240.3</v>
      </c>
      <c r="J27" s="357">
        <v>244.82</v>
      </c>
      <c r="K27" s="357">
        <f t="shared" si="1"/>
        <v>485.12</v>
      </c>
      <c r="L27" s="357">
        <v>258.64</v>
      </c>
      <c r="M27" s="357">
        <v>172.42126</v>
      </c>
      <c r="N27" s="357">
        <v>431.06125999999995</v>
      </c>
      <c r="O27" s="357">
        <f t="shared" si="2"/>
        <v>10.710000000000036</v>
      </c>
      <c r="P27" s="357">
        <f t="shared" si="3"/>
        <v>93.02874</v>
      </c>
      <c r="Q27" s="357">
        <f t="shared" si="4"/>
        <v>103.73874000000004</v>
      </c>
      <c r="S27" s="19">
        <v>53296</v>
      </c>
      <c r="T27" s="406">
        <f t="shared" si="5"/>
        <v>510.66095359999997</v>
      </c>
      <c r="U27" s="406">
        <f t="shared" si="6"/>
        <v>306.39657216</v>
      </c>
      <c r="V27" s="406">
        <f t="shared" si="7"/>
        <v>204.26438144</v>
      </c>
    </row>
    <row r="28" spans="1:22" ht="12.75">
      <c r="A28" s="19">
        <v>15</v>
      </c>
      <c r="B28" s="20" t="s">
        <v>900</v>
      </c>
      <c r="C28" s="357">
        <v>153.0027936</v>
      </c>
      <c r="D28" s="357">
        <v>102.0018624</v>
      </c>
      <c r="E28" s="357">
        <v>255.00465599999998</v>
      </c>
      <c r="F28" s="357">
        <v>29.24</v>
      </c>
      <c r="G28" s="357">
        <v>20.76</v>
      </c>
      <c r="H28" s="357">
        <f t="shared" si="0"/>
        <v>50</v>
      </c>
      <c r="I28" s="357">
        <v>190.15</v>
      </c>
      <c r="J28" s="357">
        <v>141.14</v>
      </c>
      <c r="K28" s="357">
        <f t="shared" si="1"/>
        <v>331.28999999999996</v>
      </c>
      <c r="L28" s="357">
        <v>203.968</v>
      </c>
      <c r="M28" s="357">
        <v>135.98200000000003</v>
      </c>
      <c r="N28" s="357">
        <v>339.95000000000005</v>
      </c>
      <c r="O28" s="357">
        <f t="shared" si="2"/>
        <v>15.422000000000025</v>
      </c>
      <c r="P28" s="357">
        <f t="shared" si="3"/>
        <v>25.91799999999995</v>
      </c>
      <c r="Q28" s="357">
        <f t="shared" si="4"/>
        <v>41.339999999999975</v>
      </c>
      <c r="S28" s="19">
        <v>25268</v>
      </c>
      <c r="T28" s="406">
        <f t="shared" si="5"/>
        <v>242.10786879999998</v>
      </c>
      <c r="U28" s="406">
        <f t="shared" si="6"/>
        <v>145.26472128</v>
      </c>
      <c r="V28" s="406">
        <f t="shared" si="7"/>
        <v>96.84314751999999</v>
      </c>
    </row>
    <row r="29" spans="1:22" ht="12.75">
      <c r="A29" s="19">
        <v>16</v>
      </c>
      <c r="B29" s="20" t="s">
        <v>901</v>
      </c>
      <c r="C29" s="357">
        <v>241.4026584</v>
      </c>
      <c r="D29" s="357">
        <v>160.93510559999999</v>
      </c>
      <c r="E29" s="357">
        <v>402.337764</v>
      </c>
      <c r="F29" s="357">
        <v>28.41</v>
      </c>
      <c r="G29" s="357">
        <v>20.17</v>
      </c>
      <c r="H29" s="357">
        <f t="shared" si="0"/>
        <v>48.58</v>
      </c>
      <c r="I29" s="357">
        <v>190.23</v>
      </c>
      <c r="J29" s="357">
        <v>202.22</v>
      </c>
      <c r="K29" s="357">
        <f t="shared" si="1"/>
        <v>392.45</v>
      </c>
      <c r="L29" s="357">
        <v>190.16</v>
      </c>
      <c r="M29" s="357">
        <v>209.26999999999998</v>
      </c>
      <c r="N29" s="357">
        <v>399.42999999999995</v>
      </c>
      <c r="O29" s="357">
        <f t="shared" si="2"/>
        <v>28.47999999999999</v>
      </c>
      <c r="P29" s="357">
        <f t="shared" si="3"/>
        <v>13.120000000000005</v>
      </c>
      <c r="Q29" s="357">
        <f t="shared" si="4"/>
        <v>41.599999999999994</v>
      </c>
      <c r="S29" s="19">
        <v>39867</v>
      </c>
      <c r="T29" s="406">
        <f t="shared" si="5"/>
        <v>381.9896472</v>
      </c>
      <c r="U29" s="406">
        <f t="shared" si="6"/>
        <v>229.19378831999998</v>
      </c>
      <c r="V29" s="406">
        <f t="shared" si="7"/>
        <v>152.79585888</v>
      </c>
    </row>
    <row r="30" spans="1:22" ht="12.75">
      <c r="A30" s="19">
        <v>17</v>
      </c>
      <c r="B30" s="20" t="s">
        <v>902</v>
      </c>
      <c r="C30" s="357">
        <v>136.8535752</v>
      </c>
      <c r="D30" s="357">
        <v>91.2357168</v>
      </c>
      <c r="E30" s="357">
        <v>228.089292</v>
      </c>
      <c r="F30" s="357">
        <v>26.49</v>
      </c>
      <c r="G30" s="357">
        <v>18.81</v>
      </c>
      <c r="H30" s="357">
        <f t="shared" si="0"/>
        <v>45.3</v>
      </c>
      <c r="I30" s="357">
        <v>136.87</v>
      </c>
      <c r="J30" s="357">
        <v>83.13</v>
      </c>
      <c r="K30" s="357">
        <f t="shared" si="1"/>
        <v>220</v>
      </c>
      <c r="L30" s="357">
        <v>163.36144000000002</v>
      </c>
      <c r="M30" s="357">
        <v>101.93856</v>
      </c>
      <c r="N30" s="357">
        <v>265.3</v>
      </c>
      <c r="O30" s="357">
        <f t="shared" si="2"/>
        <v>-0.0014400000000023283</v>
      </c>
      <c r="P30" s="357">
        <f t="shared" si="3"/>
        <v>0.0014400000000023283</v>
      </c>
      <c r="Q30" s="357">
        <f t="shared" si="4"/>
        <v>0</v>
      </c>
      <c r="S30" s="19">
        <v>22601</v>
      </c>
      <c r="T30" s="406">
        <f t="shared" si="5"/>
        <v>216.5537416</v>
      </c>
      <c r="U30" s="406">
        <f t="shared" si="6"/>
        <v>129.93224496</v>
      </c>
      <c r="V30" s="406">
        <f t="shared" si="7"/>
        <v>86.62149664</v>
      </c>
    </row>
    <row r="31" spans="1:22" ht="12.75">
      <c r="A31" s="19">
        <v>18</v>
      </c>
      <c r="B31" s="20" t="s">
        <v>903</v>
      </c>
      <c r="C31" s="357">
        <v>140.65624079999998</v>
      </c>
      <c r="D31" s="357">
        <v>93.77082719999999</v>
      </c>
      <c r="E31" s="357">
        <v>234.42706799999996</v>
      </c>
      <c r="F31" s="357">
        <v>23.15</v>
      </c>
      <c r="G31" s="357">
        <v>16.43</v>
      </c>
      <c r="H31" s="357">
        <f t="shared" si="0"/>
        <v>39.58</v>
      </c>
      <c r="I31" s="357">
        <v>190.87</v>
      </c>
      <c r="J31" s="357">
        <v>87.13</v>
      </c>
      <c r="K31" s="357">
        <f t="shared" si="1"/>
        <v>278</v>
      </c>
      <c r="L31" s="357">
        <v>162.34974</v>
      </c>
      <c r="M31" s="357">
        <v>89.9</v>
      </c>
      <c r="N31" s="357">
        <v>252.24974</v>
      </c>
      <c r="O31" s="357">
        <f t="shared" si="2"/>
        <v>51.67026000000001</v>
      </c>
      <c r="P31" s="357">
        <f t="shared" si="3"/>
        <v>13.659999999999997</v>
      </c>
      <c r="Q31" s="357">
        <f t="shared" si="4"/>
        <v>65.33026000000001</v>
      </c>
      <c r="S31" s="19">
        <v>23229</v>
      </c>
      <c r="T31" s="406">
        <f t="shared" si="5"/>
        <v>222.5709864</v>
      </c>
      <c r="U31" s="406">
        <f t="shared" si="6"/>
        <v>133.54259184</v>
      </c>
      <c r="V31" s="406">
        <f t="shared" si="7"/>
        <v>89.02839456</v>
      </c>
    </row>
    <row r="32" spans="1:22" ht="12.75">
      <c r="A32" s="19">
        <v>19</v>
      </c>
      <c r="B32" s="20" t="s">
        <v>904</v>
      </c>
      <c r="C32" s="357">
        <v>563.1335999999999</v>
      </c>
      <c r="D32" s="357">
        <v>375.4223999999999</v>
      </c>
      <c r="E32" s="357">
        <v>938.5559999999998</v>
      </c>
      <c r="F32" s="357">
        <v>29.24</v>
      </c>
      <c r="G32" s="357">
        <v>20.76</v>
      </c>
      <c r="H32" s="357">
        <f t="shared" si="0"/>
        <v>50</v>
      </c>
      <c r="I32" s="357">
        <v>280.4</v>
      </c>
      <c r="J32" s="357">
        <v>195.32999999999998</v>
      </c>
      <c r="K32" s="357">
        <f t="shared" si="1"/>
        <v>475.72999999999996</v>
      </c>
      <c r="L32" s="357">
        <v>298.95263</v>
      </c>
      <c r="M32" s="357">
        <v>288.29842</v>
      </c>
      <c r="N32" s="357">
        <v>587.2510500000001</v>
      </c>
      <c r="O32" s="357">
        <f t="shared" si="2"/>
        <v>10.687369999999987</v>
      </c>
      <c r="P32" s="357">
        <f t="shared" si="3"/>
        <v>-72.20842000000005</v>
      </c>
      <c r="Q32" s="357">
        <f t="shared" si="4"/>
        <v>-61.52105000000006</v>
      </c>
      <c r="S32" s="19">
        <v>93000</v>
      </c>
      <c r="T32" s="406">
        <f t="shared" si="5"/>
        <v>891.0888</v>
      </c>
      <c r="U32" s="406">
        <f t="shared" si="6"/>
        <v>534.65328</v>
      </c>
      <c r="V32" s="406">
        <f t="shared" si="7"/>
        <v>356.43551999999994</v>
      </c>
    </row>
    <row r="33" spans="1:22" ht="12.75">
      <c r="A33" s="19">
        <v>20</v>
      </c>
      <c r="B33" s="20" t="s">
        <v>905</v>
      </c>
      <c r="C33" s="357">
        <v>235.75921200000002</v>
      </c>
      <c r="D33" s="357">
        <v>157.172808</v>
      </c>
      <c r="E33" s="357">
        <v>392.93202</v>
      </c>
      <c r="F33" s="357">
        <v>28.49</v>
      </c>
      <c r="G33" s="357">
        <v>20.22</v>
      </c>
      <c r="H33" s="357">
        <f t="shared" si="0"/>
        <v>48.709999999999994</v>
      </c>
      <c r="I33" s="357">
        <v>250.19</v>
      </c>
      <c r="J33" s="357">
        <v>145.64</v>
      </c>
      <c r="K33" s="357">
        <f t="shared" si="1"/>
        <v>395.83</v>
      </c>
      <c r="L33" s="357">
        <v>218.14</v>
      </c>
      <c r="M33" s="357">
        <v>164.87</v>
      </c>
      <c r="N33" s="357">
        <v>383.01</v>
      </c>
      <c r="O33" s="357">
        <f t="shared" si="2"/>
        <v>60.54000000000002</v>
      </c>
      <c r="P33" s="357">
        <f t="shared" si="3"/>
        <v>0.9899999999999807</v>
      </c>
      <c r="Q33" s="357">
        <f t="shared" si="4"/>
        <v>61.53</v>
      </c>
      <c r="S33" s="19">
        <v>38935</v>
      </c>
      <c r="T33" s="406">
        <f t="shared" si="5"/>
        <v>373.059596</v>
      </c>
      <c r="U33" s="406">
        <f t="shared" si="6"/>
        <v>223.8357576</v>
      </c>
      <c r="V33" s="406">
        <f t="shared" si="7"/>
        <v>149.2238384</v>
      </c>
    </row>
    <row r="34" spans="1:22" ht="12.75">
      <c r="A34" s="19">
        <v>21</v>
      </c>
      <c r="B34" s="20" t="s">
        <v>906</v>
      </c>
      <c r="C34" s="357">
        <v>230.64862319999997</v>
      </c>
      <c r="D34" s="357">
        <v>153.76574879999998</v>
      </c>
      <c r="E34" s="357">
        <v>384.41437199999996</v>
      </c>
      <c r="F34" s="357">
        <v>39.48</v>
      </c>
      <c r="G34" s="357">
        <v>16.74</v>
      </c>
      <c r="H34" s="357">
        <f t="shared" si="0"/>
        <v>56.22</v>
      </c>
      <c r="I34" s="357">
        <v>280.63</v>
      </c>
      <c r="J34" s="357">
        <v>170.52</v>
      </c>
      <c r="K34" s="357">
        <f t="shared" si="1"/>
        <v>451.15</v>
      </c>
      <c r="L34" s="357">
        <v>269.268</v>
      </c>
      <c r="M34" s="357">
        <v>179.522</v>
      </c>
      <c r="N34" s="357">
        <v>448.78999999999996</v>
      </c>
      <c r="O34" s="357">
        <f>F34+I34-L34</f>
        <v>50.84200000000004</v>
      </c>
      <c r="P34" s="357">
        <f t="shared" si="3"/>
        <v>7.738000000000028</v>
      </c>
      <c r="Q34" s="357">
        <f t="shared" si="4"/>
        <v>58.58000000000007</v>
      </c>
      <c r="S34" s="19">
        <v>38091</v>
      </c>
      <c r="T34" s="406">
        <f t="shared" si="5"/>
        <v>364.97272560000005</v>
      </c>
      <c r="U34" s="406">
        <f t="shared" si="6"/>
        <v>218.98363536000005</v>
      </c>
      <c r="V34" s="406">
        <f t="shared" si="7"/>
        <v>145.98909024000002</v>
      </c>
    </row>
    <row r="35" spans="1:19" ht="12.75">
      <c r="A35" s="3" t="s">
        <v>17</v>
      </c>
      <c r="C35" s="421">
        <f>SUM(C14:C34)</f>
        <v>5599.921622399999</v>
      </c>
      <c r="D35" s="421">
        <f aca="true" t="shared" si="8" ref="D35:Q35">SUM(D14:D34)</f>
        <v>3733.281081599999</v>
      </c>
      <c r="E35" s="421">
        <f t="shared" si="8"/>
        <v>9333.202703999998</v>
      </c>
      <c r="F35" s="421">
        <f t="shared" si="8"/>
        <v>555.6400000000001</v>
      </c>
      <c r="G35" s="421">
        <f t="shared" si="8"/>
        <v>397.48</v>
      </c>
      <c r="H35" s="421">
        <f t="shared" si="8"/>
        <v>953.12</v>
      </c>
      <c r="I35" s="421">
        <f t="shared" si="8"/>
        <v>5260.799999999999</v>
      </c>
      <c r="J35" s="421">
        <f t="shared" si="8"/>
        <v>3530.6599999999994</v>
      </c>
      <c r="K35" s="421">
        <f t="shared" si="8"/>
        <v>8791.46</v>
      </c>
      <c r="L35" s="421">
        <f t="shared" si="8"/>
        <v>4419.006082000001</v>
      </c>
      <c r="M35" s="421">
        <f t="shared" si="8"/>
        <v>3687.073088</v>
      </c>
      <c r="N35" s="421">
        <f t="shared" si="8"/>
        <v>8106.07917</v>
      </c>
      <c r="O35" s="421">
        <f t="shared" si="8"/>
        <v>1397.4339180000002</v>
      </c>
      <c r="P35" s="421">
        <f t="shared" si="8"/>
        <v>241.06691199999983</v>
      </c>
      <c r="Q35" s="421">
        <f t="shared" si="8"/>
        <v>1638.50083</v>
      </c>
      <c r="S35" s="504">
        <f>SUM(S14:S34)</f>
        <v>924812</v>
      </c>
    </row>
    <row r="36" spans="1:17" ht="12.75">
      <c r="A36" s="12"/>
      <c r="B36" s="32"/>
      <c r="C36" s="32"/>
      <c r="D36" s="32"/>
      <c r="E36" s="23"/>
      <c r="F36" s="23"/>
      <c r="G36" s="23"/>
      <c r="H36" s="23"/>
      <c r="I36" s="23"/>
      <c r="J36" s="23"/>
      <c r="K36" s="23"/>
      <c r="L36" s="23"/>
      <c r="M36" s="23"/>
      <c r="N36" s="23"/>
      <c r="O36" s="23"/>
      <c r="P36" s="23"/>
      <c r="Q36" s="23"/>
    </row>
    <row r="37" spans="1:17" ht="14.25" customHeight="1">
      <c r="A37" s="749" t="s">
        <v>664</v>
      </c>
      <c r="B37" s="749"/>
      <c r="C37" s="749"/>
      <c r="D37" s="749"/>
      <c r="E37" s="749"/>
      <c r="F37" s="749"/>
      <c r="G37" s="749"/>
      <c r="H37" s="749"/>
      <c r="I37" s="749"/>
      <c r="J37" s="749"/>
      <c r="K37" s="749"/>
      <c r="L37" s="749"/>
      <c r="M37" s="749"/>
      <c r="N37" s="749"/>
      <c r="O37" s="749"/>
      <c r="P37" s="749"/>
      <c r="Q37" s="749"/>
    </row>
    <row r="38" spans="1:17" ht="37.5" customHeight="1">
      <c r="A38" s="36"/>
      <c r="B38" s="750" t="s">
        <v>1053</v>
      </c>
      <c r="C38" s="750"/>
      <c r="D38" s="750"/>
      <c r="E38" s="750"/>
      <c r="F38" s="750"/>
      <c r="G38" s="750"/>
      <c r="H38" s="750"/>
      <c r="I38" s="750"/>
      <c r="J38" s="750"/>
      <c r="K38" s="750"/>
      <c r="L38" s="750"/>
      <c r="M38" s="750"/>
      <c r="N38" s="750"/>
      <c r="O38" s="43"/>
      <c r="P38" s="43"/>
      <c r="Q38" s="43"/>
    </row>
    <row r="39" spans="1:17" ht="15.75" customHeight="1">
      <c r="A39" s="15" t="s">
        <v>12</v>
      </c>
      <c r="B39" s="15"/>
      <c r="C39" s="15"/>
      <c r="D39" s="15"/>
      <c r="E39" s="15"/>
      <c r="F39" s="15"/>
      <c r="G39" s="15"/>
      <c r="H39" s="15"/>
      <c r="I39" s="15"/>
      <c r="J39" s="15"/>
      <c r="K39" s="15"/>
      <c r="L39" s="15"/>
      <c r="M39" s="15"/>
      <c r="P39" s="89"/>
      <c r="Q39" s="89"/>
    </row>
    <row r="40" spans="1:17" ht="12.75" customHeight="1">
      <c r="A40" s="89"/>
      <c r="B40" s="89"/>
      <c r="C40" s="89"/>
      <c r="D40" s="89"/>
      <c r="E40" s="89"/>
      <c r="F40" s="89"/>
      <c r="G40" s="89"/>
      <c r="H40" s="89"/>
      <c r="I40" s="89"/>
      <c r="J40" s="89"/>
      <c r="K40" s="89"/>
      <c r="L40" s="89"/>
      <c r="M40" s="89"/>
      <c r="N40" s="641" t="s">
        <v>1040</v>
      </c>
      <c r="O40" s="641"/>
      <c r="P40" s="641"/>
      <c r="Q40" s="641"/>
    </row>
    <row r="41" spans="1:17" ht="12.75" customHeight="1">
      <c r="A41" s="89"/>
      <c r="B41" s="89"/>
      <c r="C41" s="89"/>
      <c r="D41" s="89"/>
      <c r="E41" s="89"/>
      <c r="F41" s="89"/>
      <c r="G41" s="89"/>
      <c r="H41" s="89"/>
      <c r="I41" s="578">
        <f>I35+'T7ACC_UPY_Utlsn '!I34</f>
        <v>10285.47</v>
      </c>
      <c r="J41" s="578">
        <f>J35+'T7ACC_UPY_Utlsn '!J34</f>
        <v>6722.009999999998</v>
      </c>
      <c r="K41" s="578">
        <f>SUM(I41:J41)</f>
        <v>17007.479999999996</v>
      </c>
      <c r="L41" s="89"/>
      <c r="M41" s="89"/>
      <c r="N41" s="641"/>
      <c r="O41" s="641"/>
      <c r="P41" s="641"/>
      <c r="Q41" s="641"/>
    </row>
    <row r="42" spans="1:18" ht="33.75" customHeight="1">
      <c r="A42" s="15"/>
      <c r="B42" s="15"/>
      <c r="C42" s="15"/>
      <c r="D42" s="15"/>
      <c r="E42" s="15"/>
      <c r="F42" s="15"/>
      <c r="G42" s="15"/>
      <c r="H42" s="15"/>
      <c r="I42" s="15"/>
      <c r="J42" s="15"/>
      <c r="K42" s="15"/>
      <c r="L42" s="15"/>
      <c r="M42" s="15"/>
      <c r="N42" s="641"/>
      <c r="O42" s="641"/>
      <c r="P42" s="641"/>
      <c r="Q42" s="641"/>
      <c r="R42" s="37"/>
    </row>
  </sheetData>
  <sheetProtection/>
  <mergeCells count="16">
    <mergeCell ref="O11:Q11"/>
    <mergeCell ref="L11:N11"/>
    <mergeCell ref="C11:E11"/>
    <mergeCell ref="F11:H11"/>
    <mergeCell ref="A37:Q37"/>
    <mergeCell ref="B38:N38"/>
    <mergeCell ref="N40:Q42"/>
    <mergeCell ref="P1:Q1"/>
    <mergeCell ref="A2:Q2"/>
    <mergeCell ref="A3:Q3"/>
    <mergeCell ref="N10:Q10"/>
    <mergeCell ref="A6:Q6"/>
    <mergeCell ref="A11:A12"/>
    <mergeCell ref="B11:B12"/>
    <mergeCell ref="I11:K11"/>
    <mergeCell ref="A9:B9"/>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94" r:id="rId1"/>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V43"/>
  <sheetViews>
    <sheetView view="pageBreakPreview" zoomScale="90" zoomScaleSheetLayoutView="90" zoomScalePageLayoutView="0" workbookViewId="0" topLeftCell="A7">
      <selection activeCell="J13" sqref="J13:J33"/>
    </sheetView>
  </sheetViews>
  <sheetFormatPr defaultColWidth="9.140625" defaultRowHeight="12.75"/>
  <cols>
    <col min="1" max="1" width="7.421875" style="16" customWidth="1"/>
    <col min="2" max="2" width="17.140625" style="16" customWidth="1"/>
    <col min="3" max="3" width="8.7109375" style="16" customWidth="1"/>
    <col min="4" max="4" width="8.140625" style="16" customWidth="1"/>
    <col min="5" max="5" width="10.00390625" style="16" customWidth="1"/>
    <col min="6" max="7" width="7.28125" style="16" customWidth="1"/>
    <col min="8" max="8" width="8.140625" style="16" customWidth="1"/>
    <col min="9" max="9" width="9.28125" style="16" customWidth="1"/>
    <col min="10" max="10" width="10.00390625" style="16" customWidth="1"/>
    <col min="11" max="11" width="8.421875" style="16" customWidth="1"/>
    <col min="12" max="12" width="8.7109375" style="16" customWidth="1"/>
    <col min="13" max="13" width="7.8515625" style="16" customWidth="1"/>
    <col min="14" max="14" width="8.57421875" style="16" customWidth="1"/>
    <col min="15" max="15" width="13.7109375" style="16" customWidth="1"/>
    <col min="16" max="16" width="11.8515625" style="16" customWidth="1"/>
    <col min="17" max="17" width="14.140625" style="16" customWidth="1"/>
    <col min="18" max="18" width="11.7109375" style="16" customWidth="1"/>
    <col min="19" max="19" width="9.140625" style="16" customWidth="1"/>
    <col min="20" max="20" width="10.28125" style="16" customWidth="1"/>
    <col min="21" max="22" width="10.421875" style="16" bestFit="1" customWidth="1"/>
    <col min="23" max="16384" width="9.140625" style="16" customWidth="1"/>
  </cols>
  <sheetData>
    <row r="1" spans="8:21" ht="15">
      <c r="H1" s="37"/>
      <c r="I1" s="37"/>
      <c r="J1" s="37"/>
      <c r="K1" s="37"/>
      <c r="L1" s="37"/>
      <c r="M1" s="37"/>
      <c r="N1" s="37"/>
      <c r="O1" s="37"/>
      <c r="P1" s="695" t="s">
        <v>90</v>
      </c>
      <c r="Q1" s="695"/>
      <c r="R1" s="696"/>
      <c r="T1" s="44"/>
      <c r="U1" s="44"/>
    </row>
    <row r="2" spans="1:21" ht="15">
      <c r="A2" s="699" t="s">
        <v>0</v>
      </c>
      <c r="B2" s="699"/>
      <c r="C2" s="699"/>
      <c r="D2" s="699"/>
      <c r="E2" s="699"/>
      <c r="F2" s="699"/>
      <c r="G2" s="699"/>
      <c r="H2" s="699"/>
      <c r="I2" s="699"/>
      <c r="J2" s="699"/>
      <c r="K2" s="699"/>
      <c r="L2" s="699"/>
      <c r="M2" s="699"/>
      <c r="N2" s="699"/>
      <c r="O2" s="699"/>
      <c r="P2" s="699"/>
      <c r="Q2" s="699"/>
      <c r="R2" s="696"/>
      <c r="S2" s="46"/>
      <c r="T2" s="46"/>
      <c r="U2" s="46"/>
    </row>
    <row r="3" spans="1:21" ht="20.25">
      <c r="A3" s="615" t="s">
        <v>697</v>
      </c>
      <c r="B3" s="615"/>
      <c r="C3" s="615"/>
      <c r="D3" s="615"/>
      <c r="E3" s="615"/>
      <c r="F3" s="615"/>
      <c r="G3" s="615"/>
      <c r="H3" s="615"/>
      <c r="I3" s="615"/>
      <c r="J3" s="615"/>
      <c r="K3" s="615"/>
      <c r="L3" s="615"/>
      <c r="M3" s="615"/>
      <c r="N3" s="615"/>
      <c r="O3" s="615"/>
      <c r="P3" s="615"/>
      <c r="Q3" s="615"/>
      <c r="R3" s="696"/>
      <c r="S3" s="45"/>
      <c r="T3" s="45"/>
      <c r="U3" s="45"/>
    </row>
    <row r="4" ht="10.5" customHeight="1">
      <c r="R4" s="696"/>
    </row>
    <row r="5" spans="1:18" ht="9" customHeight="1">
      <c r="A5" s="26"/>
      <c r="B5" s="26"/>
      <c r="C5" s="26"/>
      <c r="D5" s="26"/>
      <c r="E5" s="25"/>
      <c r="F5" s="25"/>
      <c r="G5" s="25"/>
      <c r="H5" s="25"/>
      <c r="I5" s="25"/>
      <c r="J5" s="25"/>
      <c r="K5" s="25"/>
      <c r="L5" s="25"/>
      <c r="M5" s="25"/>
      <c r="N5" s="26"/>
      <c r="O5" s="26"/>
      <c r="P5" s="25"/>
      <c r="Q5" s="23"/>
      <c r="R5" s="696"/>
    </row>
    <row r="6" spans="2:18" ht="18" customHeight="1">
      <c r="B6" s="121"/>
      <c r="C6" s="121"/>
      <c r="D6" s="616" t="s">
        <v>843</v>
      </c>
      <c r="E6" s="616"/>
      <c r="F6" s="616"/>
      <c r="G6" s="616"/>
      <c r="H6" s="616"/>
      <c r="I6" s="616"/>
      <c r="J6" s="616"/>
      <c r="K6" s="616"/>
      <c r="L6" s="616"/>
      <c r="M6" s="616"/>
      <c r="N6" s="616"/>
      <c r="O6" s="616"/>
      <c r="R6" s="696"/>
    </row>
    <row r="7" ht="5.25" customHeight="1">
      <c r="R7" s="696"/>
    </row>
    <row r="8" spans="1:18" ht="12.75">
      <c r="A8" s="617" t="s">
        <v>160</v>
      </c>
      <c r="B8" s="617"/>
      <c r="Q8" s="34" t="s">
        <v>21</v>
      </c>
      <c r="R8" s="696"/>
    </row>
    <row r="9" spans="1:19" ht="15.75">
      <c r="A9" s="14"/>
      <c r="N9" s="722" t="s">
        <v>777</v>
      </c>
      <c r="O9" s="722"/>
      <c r="P9" s="722"/>
      <c r="Q9" s="722"/>
      <c r="R9" s="696"/>
      <c r="S9" s="23"/>
    </row>
    <row r="10" spans="1:18" ht="36.75" customHeight="1">
      <c r="A10" s="693" t="s">
        <v>2</v>
      </c>
      <c r="B10" s="693" t="s">
        <v>3</v>
      </c>
      <c r="C10" s="604" t="s">
        <v>756</v>
      </c>
      <c r="D10" s="604"/>
      <c r="E10" s="604"/>
      <c r="F10" s="604" t="s">
        <v>788</v>
      </c>
      <c r="G10" s="604"/>
      <c r="H10" s="604"/>
      <c r="I10" s="651" t="s">
        <v>364</v>
      </c>
      <c r="J10" s="652"/>
      <c r="K10" s="745"/>
      <c r="L10" s="651" t="s">
        <v>91</v>
      </c>
      <c r="M10" s="652"/>
      <c r="N10" s="745"/>
      <c r="O10" s="746" t="s">
        <v>787</v>
      </c>
      <c r="P10" s="747"/>
      <c r="Q10" s="748"/>
      <c r="R10" s="696"/>
    </row>
    <row r="11" spans="1:17" ht="39.75" customHeight="1">
      <c r="A11" s="694"/>
      <c r="B11" s="694"/>
      <c r="C11" s="5" t="s">
        <v>110</v>
      </c>
      <c r="D11" s="5" t="s">
        <v>661</v>
      </c>
      <c r="E11" s="40" t="s">
        <v>17</v>
      </c>
      <c r="F11" s="5" t="s">
        <v>110</v>
      </c>
      <c r="G11" s="5" t="s">
        <v>662</v>
      </c>
      <c r="H11" s="40" t="s">
        <v>17</v>
      </c>
      <c r="I11" s="5" t="s">
        <v>110</v>
      </c>
      <c r="J11" s="5" t="s">
        <v>662</v>
      </c>
      <c r="K11" s="40" t="s">
        <v>17</v>
      </c>
      <c r="L11" s="5" t="s">
        <v>110</v>
      </c>
      <c r="M11" s="5" t="s">
        <v>662</v>
      </c>
      <c r="N11" s="40" t="s">
        <v>17</v>
      </c>
      <c r="O11" s="5" t="s">
        <v>231</v>
      </c>
      <c r="P11" s="5" t="s">
        <v>663</v>
      </c>
      <c r="Q11" s="5" t="s">
        <v>111</v>
      </c>
    </row>
    <row r="12" spans="1:17" s="71" customFormat="1" ht="12.75">
      <c r="A12" s="68">
        <v>1</v>
      </c>
      <c r="B12" s="68">
        <v>2</v>
      </c>
      <c r="C12" s="68">
        <v>3</v>
      </c>
      <c r="D12" s="68">
        <v>4</v>
      </c>
      <c r="E12" s="68">
        <v>5</v>
      </c>
      <c r="F12" s="68">
        <v>6</v>
      </c>
      <c r="G12" s="68">
        <v>7</v>
      </c>
      <c r="H12" s="68">
        <v>8</v>
      </c>
      <c r="I12" s="68">
        <v>9</v>
      </c>
      <c r="J12" s="68">
        <v>10</v>
      </c>
      <c r="K12" s="68">
        <v>11</v>
      </c>
      <c r="L12" s="68">
        <v>12</v>
      </c>
      <c r="M12" s="68">
        <v>13</v>
      </c>
      <c r="N12" s="68">
        <v>14</v>
      </c>
      <c r="O12" s="68">
        <v>15</v>
      </c>
      <c r="P12" s="68">
        <v>16</v>
      </c>
      <c r="Q12" s="68">
        <v>17</v>
      </c>
    </row>
    <row r="13" spans="1:22" ht="12.75">
      <c r="A13" s="19">
        <v>1</v>
      </c>
      <c r="B13" s="20" t="s">
        <v>886</v>
      </c>
      <c r="C13" s="357">
        <v>245.28805056</v>
      </c>
      <c r="D13" s="357">
        <v>163.52536704</v>
      </c>
      <c r="E13" s="357">
        <v>408.8134176</v>
      </c>
      <c r="F13" s="357">
        <v>0</v>
      </c>
      <c r="G13" s="357">
        <v>0</v>
      </c>
      <c r="H13" s="357">
        <f>SUM(F13:G13)</f>
        <v>0</v>
      </c>
      <c r="I13" s="357">
        <v>200.63</v>
      </c>
      <c r="J13" s="357">
        <v>73.67999999999999</v>
      </c>
      <c r="K13" s="357">
        <f>SUM(I13:J13)</f>
        <v>274.31</v>
      </c>
      <c r="L13" s="357">
        <v>100.02</v>
      </c>
      <c r="M13" s="20">
        <v>66.69</v>
      </c>
      <c r="N13" s="357">
        <f>SUM(L13:M13)</f>
        <v>166.70999999999998</v>
      </c>
      <c r="O13" s="357">
        <f>F13+I13-L13</f>
        <v>100.61</v>
      </c>
      <c r="P13" s="357">
        <f>G13+J13-M13</f>
        <v>6.989999999999995</v>
      </c>
      <c r="Q13" s="357">
        <f>SUM(O13:P13)</f>
        <v>107.6</v>
      </c>
      <c r="R13" s="16">
        <v>27068</v>
      </c>
      <c r="S13" s="16">
        <f>R13*232*6.18/100000</f>
        <v>388.0901568</v>
      </c>
      <c r="T13" s="406">
        <f>S13*60/100</f>
        <v>232.85409407999998</v>
      </c>
      <c r="U13" s="406">
        <f>S13*40/100</f>
        <v>155.23606271999998</v>
      </c>
      <c r="V13" s="406"/>
    </row>
    <row r="14" spans="1:22" ht="12.75">
      <c r="A14" s="19">
        <v>2</v>
      </c>
      <c r="B14" s="20" t="s">
        <v>887</v>
      </c>
      <c r="C14" s="357">
        <v>330.67852272000005</v>
      </c>
      <c r="D14" s="357">
        <v>220.45234848</v>
      </c>
      <c r="E14" s="357">
        <v>551.1308712</v>
      </c>
      <c r="F14" s="357">
        <v>28.72</v>
      </c>
      <c r="G14" s="357">
        <v>20.39</v>
      </c>
      <c r="H14" s="357">
        <f aca="true" t="shared" si="0" ref="H14:H33">SUM(F14:G14)</f>
        <v>49.11</v>
      </c>
      <c r="I14" s="357">
        <v>210.08</v>
      </c>
      <c r="J14" s="357">
        <v>139.07999999999998</v>
      </c>
      <c r="K14" s="357">
        <f aca="true" t="shared" si="1" ref="K14:K33">SUM(I14:J14)</f>
        <v>349.15999999999997</v>
      </c>
      <c r="L14" s="357">
        <v>203.63</v>
      </c>
      <c r="M14" s="20">
        <v>192.14</v>
      </c>
      <c r="N14" s="357">
        <f aca="true" t="shared" si="2" ref="N14:N33">SUM(L14:M14)</f>
        <v>395.77</v>
      </c>
      <c r="O14" s="357">
        <f aca="true" t="shared" si="3" ref="O14:O33">F14+I14-L14</f>
        <v>35.170000000000016</v>
      </c>
      <c r="P14" s="357">
        <f aca="true" t="shared" si="4" ref="P14:P33">G14+J14-M14</f>
        <v>-32.670000000000016</v>
      </c>
      <c r="Q14" s="357">
        <f aca="true" t="shared" si="5" ref="Q14:Q33">SUM(O14:P14)</f>
        <v>2.5</v>
      </c>
      <c r="R14" s="16">
        <v>36491</v>
      </c>
      <c r="S14" s="16">
        <f aca="true" t="shared" si="6" ref="S14:S33">R14*232*6.18/100000</f>
        <v>523.1933616</v>
      </c>
      <c r="T14" s="406">
        <f aca="true" t="shared" si="7" ref="T14:T33">S14*60/100</f>
        <v>313.91601696000004</v>
      </c>
      <c r="U14" s="406">
        <f aca="true" t="shared" si="8" ref="U14:U33">S14*40/100</f>
        <v>209.27734464000002</v>
      </c>
      <c r="V14" s="406"/>
    </row>
    <row r="15" spans="1:22" ht="12.75">
      <c r="A15" s="19">
        <v>3</v>
      </c>
      <c r="B15" s="20" t="s">
        <v>888</v>
      </c>
      <c r="C15" s="357">
        <v>261.98120087999996</v>
      </c>
      <c r="D15" s="357">
        <v>174.65413392</v>
      </c>
      <c r="E15" s="357">
        <v>436.63533479999995</v>
      </c>
      <c r="F15" s="357">
        <v>17.75</v>
      </c>
      <c r="G15" s="357">
        <v>12.6</v>
      </c>
      <c r="H15" s="357">
        <f t="shared" si="0"/>
        <v>30.35</v>
      </c>
      <c r="I15" s="357">
        <v>241.87</v>
      </c>
      <c r="J15" s="357">
        <v>153.13</v>
      </c>
      <c r="K15" s="357">
        <f t="shared" si="1"/>
        <v>395</v>
      </c>
      <c r="L15" s="357">
        <v>145.73000000000002</v>
      </c>
      <c r="M15" s="20">
        <v>48.56</v>
      </c>
      <c r="N15" s="357">
        <f t="shared" si="2"/>
        <v>194.29000000000002</v>
      </c>
      <c r="O15" s="357">
        <f t="shared" si="3"/>
        <v>113.88999999999999</v>
      </c>
      <c r="P15" s="357">
        <f t="shared" si="4"/>
        <v>117.16999999999999</v>
      </c>
      <c r="Q15" s="357">
        <f t="shared" si="5"/>
        <v>231.05999999999997</v>
      </c>
      <c r="R15" s="16">
        <v>28609</v>
      </c>
      <c r="S15" s="16">
        <f t="shared" si="6"/>
        <v>410.18439839999996</v>
      </c>
      <c r="T15" s="406">
        <f t="shared" si="7"/>
        <v>246.11063904</v>
      </c>
      <c r="U15" s="406">
        <f t="shared" si="8"/>
        <v>164.07375935999997</v>
      </c>
      <c r="V15" s="406"/>
    </row>
    <row r="16" spans="1:22" ht="12.75">
      <c r="A16" s="19">
        <v>4</v>
      </c>
      <c r="B16" s="20" t="s">
        <v>889</v>
      </c>
      <c r="C16" s="357">
        <v>260.56644768</v>
      </c>
      <c r="D16" s="357">
        <v>173.71096512</v>
      </c>
      <c r="E16" s="357">
        <v>434.2774128</v>
      </c>
      <c r="F16" s="357">
        <v>23.39</v>
      </c>
      <c r="G16" s="357">
        <v>16.61</v>
      </c>
      <c r="H16" s="357">
        <f t="shared" si="0"/>
        <v>40</v>
      </c>
      <c r="I16" s="357">
        <v>250.64</v>
      </c>
      <c r="J16" s="357">
        <v>99.09</v>
      </c>
      <c r="K16" s="357">
        <f t="shared" si="1"/>
        <v>349.73</v>
      </c>
      <c r="L16" s="357">
        <v>205.13104</v>
      </c>
      <c r="M16" s="20">
        <v>136.75736</v>
      </c>
      <c r="N16" s="357">
        <f t="shared" si="2"/>
        <v>341.88840000000005</v>
      </c>
      <c r="O16" s="357">
        <f t="shared" si="3"/>
        <v>68.89895999999996</v>
      </c>
      <c r="P16" s="357">
        <f t="shared" si="4"/>
        <v>-21.057360000000003</v>
      </c>
      <c r="Q16" s="357">
        <f t="shared" si="5"/>
        <v>47.84159999999996</v>
      </c>
      <c r="R16" s="16">
        <v>28754</v>
      </c>
      <c r="S16" s="16">
        <f t="shared" si="6"/>
        <v>412.2633504</v>
      </c>
      <c r="T16" s="406">
        <f t="shared" si="7"/>
        <v>247.35801024</v>
      </c>
      <c r="U16" s="406">
        <f t="shared" si="8"/>
        <v>164.90534015999998</v>
      </c>
      <c r="V16" s="406"/>
    </row>
    <row r="17" spans="1:22" ht="12.75">
      <c r="A17" s="19">
        <v>5</v>
      </c>
      <c r="B17" s="20" t="s">
        <v>890</v>
      </c>
      <c r="C17" s="357">
        <v>309.04029828</v>
      </c>
      <c r="D17" s="357">
        <v>206.02686552</v>
      </c>
      <c r="E17" s="357">
        <v>515.0671638</v>
      </c>
      <c r="F17" s="357">
        <v>29.24</v>
      </c>
      <c r="G17" s="357">
        <v>20.76</v>
      </c>
      <c r="H17" s="357">
        <f t="shared" si="0"/>
        <v>50</v>
      </c>
      <c r="I17" s="357">
        <v>250.76</v>
      </c>
      <c r="J17" s="357">
        <v>165.15</v>
      </c>
      <c r="K17" s="357">
        <f t="shared" si="1"/>
        <v>415.90999999999997</v>
      </c>
      <c r="L17" s="357">
        <v>223.48</v>
      </c>
      <c r="M17" s="20">
        <v>148.99</v>
      </c>
      <c r="N17" s="357">
        <f t="shared" si="2"/>
        <v>372.47</v>
      </c>
      <c r="O17" s="357">
        <f t="shared" si="3"/>
        <v>56.52000000000001</v>
      </c>
      <c r="P17" s="357">
        <f t="shared" si="4"/>
        <v>36.91999999999999</v>
      </c>
      <c r="Q17" s="357">
        <f t="shared" si="5"/>
        <v>93.44</v>
      </c>
      <c r="R17" s="16">
        <v>33634</v>
      </c>
      <c r="S17" s="16">
        <f t="shared" si="6"/>
        <v>482.2308384</v>
      </c>
      <c r="T17" s="406">
        <f t="shared" si="7"/>
        <v>289.33850304</v>
      </c>
      <c r="U17" s="406">
        <f t="shared" si="8"/>
        <v>192.89233536</v>
      </c>
      <c r="V17" s="406"/>
    </row>
    <row r="18" spans="1:22" ht="12.75">
      <c r="A18" s="19">
        <v>6</v>
      </c>
      <c r="B18" s="20" t="s">
        <v>891</v>
      </c>
      <c r="C18" s="357">
        <v>384.86880432</v>
      </c>
      <c r="D18" s="357">
        <v>256.57920288</v>
      </c>
      <c r="E18" s="357">
        <v>641.4480072</v>
      </c>
      <c r="F18" s="357">
        <v>23.01</v>
      </c>
      <c r="G18" s="357">
        <v>16.34</v>
      </c>
      <c r="H18" s="357">
        <f t="shared" si="0"/>
        <v>39.35</v>
      </c>
      <c r="I18" s="357">
        <v>250</v>
      </c>
      <c r="J18" s="357">
        <v>220.01</v>
      </c>
      <c r="K18" s="357">
        <f t="shared" si="1"/>
        <v>470.01</v>
      </c>
      <c r="L18" s="357">
        <v>223.75</v>
      </c>
      <c r="M18" s="20">
        <v>277.15</v>
      </c>
      <c r="N18" s="357">
        <f t="shared" si="2"/>
        <v>500.9</v>
      </c>
      <c r="O18" s="357">
        <f t="shared" si="3"/>
        <v>49.25999999999999</v>
      </c>
      <c r="P18" s="357">
        <f t="shared" si="4"/>
        <v>-40.79999999999998</v>
      </c>
      <c r="Q18" s="357">
        <f t="shared" si="5"/>
        <v>8.460000000000008</v>
      </c>
      <c r="R18" s="16">
        <v>42471</v>
      </c>
      <c r="S18" s="16">
        <f t="shared" si="6"/>
        <v>608.9322096</v>
      </c>
      <c r="T18" s="406">
        <f t="shared" si="7"/>
        <v>365.35932576</v>
      </c>
      <c r="U18" s="406">
        <f t="shared" si="8"/>
        <v>243.57288384</v>
      </c>
      <c r="V18" s="406"/>
    </row>
    <row r="19" spans="1:22" ht="12.75">
      <c r="A19" s="19">
        <v>7</v>
      </c>
      <c r="B19" s="20" t="s">
        <v>892</v>
      </c>
      <c r="C19" s="357">
        <v>137.66868863999997</v>
      </c>
      <c r="D19" s="357">
        <v>91.77912575999999</v>
      </c>
      <c r="E19" s="357">
        <v>229.44781439999997</v>
      </c>
      <c r="F19" s="357">
        <v>25.96</v>
      </c>
      <c r="G19" s="357">
        <v>18.43</v>
      </c>
      <c r="H19" s="357">
        <f t="shared" si="0"/>
        <v>44.39</v>
      </c>
      <c r="I19" s="357">
        <v>290.63</v>
      </c>
      <c r="J19" s="357">
        <v>41.6</v>
      </c>
      <c r="K19" s="357">
        <f t="shared" si="1"/>
        <v>332.23</v>
      </c>
      <c r="L19" s="357">
        <v>181.58</v>
      </c>
      <c r="M19" s="20">
        <v>118.03</v>
      </c>
      <c r="N19" s="357">
        <f t="shared" si="2"/>
        <v>299.61</v>
      </c>
      <c r="O19" s="357">
        <f t="shared" si="3"/>
        <v>135.00999999999996</v>
      </c>
      <c r="P19" s="357">
        <f t="shared" si="4"/>
        <v>-58</v>
      </c>
      <c r="Q19" s="357">
        <f t="shared" si="5"/>
        <v>77.00999999999996</v>
      </c>
      <c r="R19" s="16">
        <v>15192</v>
      </c>
      <c r="S19" s="16">
        <f t="shared" si="6"/>
        <v>217.81681919999997</v>
      </c>
      <c r="T19" s="406">
        <f t="shared" si="7"/>
        <v>130.69009151999998</v>
      </c>
      <c r="U19" s="406">
        <f t="shared" si="8"/>
        <v>87.12672767999999</v>
      </c>
      <c r="V19" s="406"/>
    </row>
    <row r="20" spans="1:22" ht="12.75">
      <c r="A20" s="19">
        <v>8</v>
      </c>
      <c r="B20" s="20" t="s">
        <v>893</v>
      </c>
      <c r="C20" s="357">
        <v>339.34171824</v>
      </c>
      <c r="D20" s="357">
        <v>226.22781215999998</v>
      </c>
      <c r="E20" s="357">
        <v>565.5695304</v>
      </c>
      <c r="F20" s="357">
        <v>23.39</v>
      </c>
      <c r="G20" s="357">
        <v>16.61</v>
      </c>
      <c r="H20" s="357">
        <f t="shared" si="0"/>
        <v>40</v>
      </c>
      <c r="I20" s="357">
        <v>230.18</v>
      </c>
      <c r="J20" s="357">
        <v>286.09</v>
      </c>
      <c r="K20" s="357">
        <f t="shared" si="1"/>
        <v>516.27</v>
      </c>
      <c r="L20" s="357">
        <v>191.70999999999998</v>
      </c>
      <c r="M20" s="20">
        <v>320.22</v>
      </c>
      <c r="N20" s="357">
        <f t="shared" si="2"/>
        <v>511.93</v>
      </c>
      <c r="O20" s="357">
        <f t="shared" si="3"/>
        <v>61.860000000000014</v>
      </c>
      <c r="P20" s="357">
        <f t="shared" si="4"/>
        <v>-17.52000000000004</v>
      </c>
      <c r="Q20" s="357">
        <f t="shared" si="5"/>
        <v>44.339999999999975</v>
      </c>
      <c r="R20" s="16">
        <v>37447</v>
      </c>
      <c r="S20" s="16">
        <f t="shared" si="6"/>
        <v>536.9001072</v>
      </c>
      <c r="T20" s="406">
        <f t="shared" si="7"/>
        <v>322.14006431999996</v>
      </c>
      <c r="U20" s="406">
        <f t="shared" si="8"/>
        <v>214.76004288000001</v>
      </c>
      <c r="V20" s="406"/>
    </row>
    <row r="21" spans="1:22" ht="12.75">
      <c r="A21" s="19">
        <v>9</v>
      </c>
      <c r="B21" s="20" t="s">
        <v>894</v>
      </c>
      <c r="C21" s="357">
        <v>263.248776</v>
      </c>
      <c r="D21" s="357">
        <v>175.49918399999999</v>
      </c>
      <c r="E21" s="357">
        <v>438.74796000000003</v>
      </c>
      <c r="F21" s="357">
        <v>26.32</v>
      </c>
      <c r="G21" s="357">
        <v>18.68</v>
      </c>
      <c r="H21" s="357">
        <f t="shared" si="0"/>
        <v>45</v>
      </c>
      <c r="I21" s="357">
        <v>260.05</v>
      </c>
      <c r="J21" s="357">
        <v>102.44999999999999</v>
      </c>
      <c r="K21" s="357">
        <f t="shared" si="1"/>
        <v>362.5</v>
      </c>
      <c r="L21" s="357">
        <v>262.51800000000003</v>
      </c>
      <c r="M21" s="20">
        <v>175.01600000000002</v>
      </c>
      <c r="N21" s="357">
        <f t="shared" si="2"/>
        <v>437.53400000000005</v>
      </c>
      <c r="O21" s="357">
        <f t="shared" si="3"/>
        <v>23.851999999999975</v>
      </c>
      <c r="P21" s="357">
        <f t="shared" si="4"/>
        <v>-53.886000000000024</v>
      </c>
      <c r="Q21" s="357">
        <f t="shared" si="5"/>
        <v>-30.03400000000005</v>
      </c>
      <c r="R21" s="16">
        <v>29050</v>
      </c>
      <c r="S21" s="16">
        <f t="shared" si="6"/>
        <v>416.50728</v>
      </c>
      <c r="T21" s="406">
        <f t="shared" si="7"/>
        <v>249.904368</v>
      </c>
      <c r="U21" s="406">
        <f t="shared" si="8"/>
        <v>166.602912</v>
      </c>
      <c r="V21" s="406"/>
    </row>
    <row r="22" spans="1:22" ht="12.75">
      <c r="A22" s="19">
        <v>10</v>
      </c>
      <c r="B22" s="20" t="s">
        <v>895</v>
      </c>
      <c r="C22" s="357">
        <v>342.06935616000004</v>
      </c>
      <c r="D22" s="357">
        <v>228.04623744</v>
      </c>
      <c r="E22" s="357">
        <v>570.1155936</v>
      </c>
      <c r="F22" s="357">
        <v>23.39</v>
      </c>
      <c r="G22" s="357">
        <v>16.61</v>
      </c>
      <c r="H22" s="357">
        <f t="shared" si="0"/>
        <v>40</v>
      </c>
      <c r="I22" s="357">
        <v>280.4</v>
      </c>
      <c r="J22" s="357">
        <v>212.81</v>
      </c>
      <c r="K22" s="357">
        <f t="shared" si="1"/>
        <v>493.21</v>
      </c>
      <c r="L22" s="357">
        <v>283.39364</v>
      </c>
      <c r="M22" s="20">
        <v>188.93576000000002</v>
      </c>
      <c r="N22" s="357">
        <f t="shared" si="2"/>
        <v>472.3294</v>
      </c>
      <c r="O22" s="357">
        <f t="shared" si="3"/>
        <v>20.39635999999996</v>
      </c>
      <c r="P22" s="357">
        <f t="shared" si="4"/>
        <v>40.48424</v>
      </c>
      <c r="Q22" s="357">
        <f t="shared" si="5"/>
        <v>60.88059999999996</v>
      </c>
      <c r="R22" s="16">
        <v>37748</v>
      </c>
      <c r="S22" s="16">
        <f t="shared" si="6"/>
        <v>541.2157248</v>
      </c>
      <c r="T22" s="406">
        <f t="shared" si="7"/>
        <v>324.72943488</v>
      </c>
      <c r="U22" s="406">
        <f t="shared" si="8"/>
        <v>216.48628992</v>
      </c>
      <c r="V22" s="406"/>
    </row>
    <row r="23" spans="1:22" ht="12.75">
      <c r="A23" s="19">
        <v>11</v>
      </c>
      <c r="B23" s="20" t="s">
        <v>896</v>
      </c>
      <c r="C23" s="357">
        <v>231.93984239999997</v>
      </c>
      <c r="D23" s="357">
        <v>154.62656159999997</v>
      </c>
      <c r="E23" s="357">
        <v>386.5664039999999</v>
      </c>
      <c r="F23" s="357">
        <v>25.15</v>
      </c>
      <c r="G23" s="357">
        <v>17.85</v>
      </c>
      <c r="H23" s="357">
        <f t="shared" si="0"/>
        <v>43</v>
      </c>
      <c r="I23" s="357">
        <v>260.08</v>
      </c>
      <c r="J23" s="357">
        <v>179.07999999999998</v>
      </c>
      <c r="K23" s="357">
        <f t="shared" si="1"/>
        <v>439.15999999999997</v>
      </c>
      <c r="L23" s="357">
        <v>165.15707</v>
      </c>
      <c r="M23" s="20">
        <v>140.09300000000002</v>
      </c>
      <c r="N23" s="357">
        <f t="shared" si="2"/>
        <v>305.25007000000005</v>
      </c>
      <c r="O23" s="357">
        <f t="shared" si="3"/>
        <v>120.07292999999996</v>
      </c>
      <c r="P23" s="357">
        <f t="shared" si="4"/>
        <v>56.83699999999996</v>
      </c>
      <c r="Q23" s="357">
        <f t="shared" si="5"/>
        <v>176.90992999999992</v>
      </c>
      <c r="R23" s="16">
        <v>25595</v>
      </c>
      <c r="S23" s="16">
        <f t="shared" si="6"/>
        <v>366.97087199999993</v>
      </c>
      <c r="T23" s="406">
        <f t="shared" si="7"/>
        <v>220.18252319999996</v>
      </c>
      <c r="U23" s="406">
        <f t="shared" si="8"/>
        <v>146.78834879999997</v>
      </c>
      <c r="V23" s="406"/>
    </row>
    <row r="24" spans="1:22" ht="12.75">
      <c r="A24" s="19">
        <v>12</v>
      </c>
      <c r="B24" s="20" t="s">
        <v>897</v>
      </c>
      <c r="C24" s="357">
        <v>152.20400831999999</v>
      </c>
      <c r="D24" s="357">
        <v>101.46933888</v>
      </c>
      <c r="E24" s="357">
        <v>253.67334719999997</v>
      </c>
      <c r="F24" s="357">
        <v>23.39</v>
      </c>
      <c r="G24" s="357">
        <v>16.61</v>
      </c>
      <c r="H24" s="357">
        <f t="shared" si="0"/>
        <v>40</v>
      </c>
      <c r="I24" s="357">
        <v>120.92</v>
      </c>
      <c r="J24" s="357">
        <v>99.1</v>
      </c>
      <c r="K24" s="357">
        <f t="shared" si="1"/>
        <v>220.01999999999998</v>
      </c>
      <c r="L24" s="357">
        <v>126.32</v>
      </c>
      <c r="M24" s="20">
        <v>115.72</v>
      </c>
      <c r="N24" s="357">
        <f t="shared" si="2"/>
        <v>242.04</v>
      </c>
      <c r="O24" s="357">
        <f t="shared" si="3"/>
        <v>17.99000000000001</v>
      </c>
      <c r="P24" s="357">
        <f t="shared" si="4"/>
        <v>-0.010000000000005116</v>
      </c>
      <c r="Q24" s="357">
        <f t="shared" si="5"/>
        <v>17.980000000000004</v>
      </c>
      <c r="R24" s="16">
        <v>16796</v>
      </c>
      <c r="S24" s="16">
        <f t="shared" si="6"/>
        <v>240.81432959999998</v>
      </c>
      <c r="T24" s="406">
        <f t="shared" si="7"/>
        <v>144.48859776</v>
      </c>
      <c r="U24" s="406">
        <f t="shared" si="8"/>
        <v>96.32573183999999</v>
      </c>
      <c r="V24" s="406"/>
    </row>
    <row r="25" spans="1:22" ht="12.75">
      <c r="A25" s="19">
        <v>13</v>
      </c>
      <c r="B25" s="20" t="s">
        <v>898</v>
      </c>
      <c r="C25" s="357">
        <v>449.8337088</v>
      </c>
      <c r="D25" s="357">
        <v>299.8891392</v>
      </c>
      <c r="E25" s="357">
        <v>749.722848</v>
      </c>
      <c r="F25" s="357">
        <v>23.39</v>
      </c>
      <c r="G25" s="357">
        <v>16.61</v>
      </c>
      <c r="H25" s="357">
        <f t="shared" si="0"/>
        <v>40</v>
      </c>
      <c r="I25" s="357">
        <v>271.28999999999996</v>
      </c>
      <c r="J25" s="357">
        <v>283.03</v>
      </c>
      <c r="K25" s="357">
        <f t="shared" si="1"/>
        <v>554.3199999999999</v>
      </c>
      <c r="L25" s="357">
        <v>260</v>
      </c>
      <c r="M25" s="20">
        <v>213.4</v>
      </c>
      <c r="N25" s="357">
        <f t="shared" si="2"/>
        <v>473.4</v>
      </c>
      <c r="O25" s="357">
        <f t="shared" si="3"/>
        <v>34.67999999999995</v>
      </c>
      <c r="P25" s="357">
        <f t="shared" si="4"/>
        <v>86.23999999999998</v>
      </c>
      <c r="Q25" s="357">
        <f t="shared" si="5"/>
        <v>120.91999999999993</v>
      </c>
      <c r="R25" s="16">
        <v>49640</v>
      </c>
      <c r="S25" s="16">
        <f t="shared" si="6"/>
        <v>711.7184639999999</v>
      </c>
      <c r="T25" s="406">
        <f t="shared" si="7"/>
        <v>427.03107839999996</v>
      </c>
      <c r="U25" s="406">
        <f t="shared" si="8"/>
        <v>284.68738559999997</v>
      </c>
      <c r="V25" s="406"/>
    </row>
    <row r="26" spans="1:22" ht="12.75">
      <c r="A26" s="19">
        <v>14</v>
      </c>
      <c r="B26" s="20" t="s">
        <v>899</v>
      </c>
      <c r="C26" s="357">
        <v>283.20312384</v>
      </c>
      <c r="D26" s="357">
        <v>188.80208256000003</v>
      </c>
      <c r="E26" s="357">
        <v>472.0052064</v>
      </c>
      <c r="F26" s="357">
        <v>23.39</v>
      </c>
      <c r="G26" s="357">
        <v>16.61</v>
      </c>
      <c r="H26" s="357">
        <f t="shared" si="0"/>
        <v>40</v>
      </c>
      <c r="I26" s="357">
        <v>260.5</v>
      </c>
      <c r="J26" s="357">
        <v>186.04000000000002</v>
      </c>
      <c r="K26" s="357">
        <f t="shared" si="1"/>
        <v>446.54</v>
      </c>
      <c r="L26" s="357">
        <v>183.915662</v>
      </c>
      <c r="M26" s="20">
        <v>122.6071</v>
      </c>
      <c r="N26" s="357">
        <f t="shared" si="2"/>
        <v>306.522762</v>
      </c>
      <c r="O26" s="357">
        <f t="shared" si="3"/>
        <v>99.97433799999999</v>
      </c>
      <c r="P26" s="357">
        <f t="shared" si="4"/>
        <v>80.04290000000003</v>
      </c>
      <c r="Q26" s="357">
        <f t="shared" si="5"/>
        <v>180.01723800000002</v>
      </c>
      <c r="R26" s="16">
        <v>31252</v>
      </c>
      <c r="S26" s="16">
        <f t="shared" si="6"/>
        <v>448.07867519999996</v>
      </c>
      <c r="T26" s="406">
        <f t="shared" si="7"/>
        <v>268.84720511999996</v>
      </c>
      <c r="U26" s="406">
        <f t="shared" si="8"/>
        <v>179.23147008</v>
      </c>
      <c r="V26" s="406"/>
    </row>
    <row r="27" spans="1:22" ht="12.75">
      <c r="A27" s="19">
        <v>15</v>
      </c>
      <c r="B27" s="20" t="s">
        <v>900</v>
      </c>
      <c r="C27" s="357">
        <v>162.74302128</v>
      </c>
      <c r="D27" s="357">
        <v>108.49534752</v>
      </c>
      <c r="E27" s="357">
        <v>271.2383688</v>
      </c>
      <c r="F27" s="357">
        <v>23.54</v>
      </c>
      <c r="G27" s="357">
        <v>16.72</v>
      </c>
      <c r="H27" s="357">
        <f t="shared" si="0"/>
        <v>40.26</v>
      </c>
      <c r="I27" s="357">
        <v>210.43</v>
      </c>
      <c r="J27" s="357">
        <v>121.42</v>
      </c>
      <c r="K27" s="357">
        <f t="shared" si="1"/>
        <v>331.85</v>
      </c>
      <c r="L27" s="357">
        <v>179.488</v>
      </c>
      <c r="M27" s="20">
        <v>135.442</v>
      </c>
      <c r="N27" s="357">
        <f t="shared" si="2"/>
        <v>314.93</v>
      </c>
      <c r="O27" s="357">
        <f t="shared" si="3"/>
        <v>54.482</v>
      </c>
      <c r="P27" s="357">
        <f t="shared" si="4"/>
        <v>2.697999999999979</v>
      </c>
      <c r="Q27" s="357">
        <f t="shared" si="5"/>
        <v>57.17999999999998</v>
      </c>
      <c r="R27" s="16">
        <v>17959</v>
      </c>
      <c r="S27" s="16">
        <f t="shared" si="6"/>
        <v>257.4889584</v>
      </c>
      <c r="T27" s="406">
        <f t="shared" si="7"/>
        <v>154.49337504</v>
      </c>
      <c r="U27" s="406">
        <f t="shared" si="8"/>
        <v>102.99558336</v>
      </c>
      <c r="V27" s="406"/>
    </row>
    <row r="28" spans="1:22" ht="12.75">
      <c r="A28" s="19">
        <v>16</v>
      </c>
      <c r="B28" s="20" t="s">
        <v>901</v>
      </c>
      <c r="C28" s="357">
        <v>235.95427295999997</v>
      </c>
      <c r="D28" s="357">
        <v>157.30284863999998</v>
      </c>
      <c r="E28" s="357">
        <v>393.25712159999995</v>
      </c>
      <c r="F28" s="357">
        <v>23.07</v>
      </c>
      <c r="G28" s="357">
        <v>16.38</v>
      </c>
      <c r="H28" s="357">
        <f t="shared" si="0"/>
        <v>39.45</v>
      </c>
      <c r="I28" s="357">
        <v>245.16</v>
      </c>
      <c r="J28" s="357">
        <v>177</v>
      </c>
      <c r="K28" s="357">
        <f t="shared" si="1"/>
        <v>422.15999999999997</v>
      </c>
      <c r="L28" s="357">
        <v>152.99</v>
      </c>
      <c r="M28" s="20">
        <v>193.95</v>
      </c>
      <c r="N28" s="357">
        <f t="shared" si="2"/>
        <v>346.94</v>
      </c>
      <c r="O28" s="357">
        <f t="shared" si="3"/>
        <v>115.24000000000001</v>
      </c>
      <c r="P28" s="357">
        <f t="shared" si="4"/>
        <v>-0.5699999999999932</v>
      </c>
      <c r="Q28" s="357">
        <f t="shared" si="5"/>
        <v>114.67000000000002</v>
      </c>
      <c r="R28" s="16">
        <v>26038</v>
      </c>
      <c r="S28" s="16">
        <f t="shared" si="6"/>
        <v>373.32242879999995</v>
      </c>
      <c r="T28" s="406">
        <f t="shared" si="7"/>
        <v>223.99345727999997</v>
      </c>
      <c r="U28" s="406">
        <f t="shared" si="8"/>
        <v>149.32897151999998</v>
      </c>
      <c r="V28" s="406"/>
    </row>
    <row r="29" spans="1:22" ht="12.75">
      <c r="A29" s="19">
        <v>17</v>
      </c>
      <c r="B29" s="20" t="s">
        <v>902</v>
      </c>
      <c r="C29" s="357">
        <v>168.99574608000003</v>
      </c>
      <c r="D29" s="357">
        <v>112.66383072</v>
      </c>
      <c r="E29" s="357">
        <v>281.6595768</v>
      </c>
      <c r="F29" s="357">
        <v>23.51</v>
      </c>
      <c r="G29" s="357">
        <v>16.69</v>
      </c>
      <c r="H29" s="357">
        <f t="shared" si="0"/>
        <v>40.2</v>
      </c>
      <c r="I29" s="357">
        <v>118.88</v>
      </c>
      <c r="J29" s="357">
        <v>71.12</v>
      </c>
      <c r="K29" s="357">
        <f t="shared" si="1"/>
        <v>190</v>
      </c>
      <c r="L29" s="357">
        <v>142.38896</v>
      </c>
      <c r="M29" s="20">
        <v>87.81104</v>
      </c>
      <c r="N29" s="357">
        <f t="shared" si="2"/>
        <v>230.2</v>
      </c>
      <c r="O29" s="357">
        <f t="shared" si="3"/>
        <v>0.0010399999999890497</v>
      </c>
      <c r="P29" s="357">
        <f t="shared" si="4"/>
        <v>-0.0010400000000032605</v>
      </c>
      <c r="Q29" s="357">
        <f t="shared" si="5"/>
        <v>-1.4210854715202004E-14</v>
      </c>
      <c r="R29" s="16">
        <v>18649</v>
      </c>
      <c r="S29" s="16">
        <f t="shared" si="6"/>
        <v>267.3819024</v>
      </c>
      <c r="T29" s="406">
        <f t="shared" si="7"/>
        <v>160.42914144</v>
      </c>
      <c r="U29" s="406">
        <f t="shared" si="8"/>
        <v>106.95276095999999</v>
      </c>
      <c r="V29" s="406"/>
    </row>
    <row r="30" spans="1:22" ht="12.75">
      <c r="A30" s="19">
        <v>18</v>
      </c>
      <c r="B30" s="20" t="s">
        <v>903</v>
      </c>
      <c r="C30" s="357">
        <v>174.3060312</v>
      </c>
      <c r="D30" s="357">
        <v>116.2040208</v>
      </c>
      <c r="E30" s="357">
        <v>290.510052</v>
      </c>
      <c r="F30" s="357">
        <v>23.63</v>
      </c>
      <c r="G30" s="357">
        <v>16.78</v>
      </c>
      <c r="H30" s="357">
        <f t="shared" si="0"/>
        <v>40.41</v>
      </c>
      <c r="I30" s="357">
        <v>270.92</v>
      </c>
      <c r="J30" s="357">
        <v>104.69</v>
      </c>
      <c r="K30" s="357">
        <f t="shared" si="1"/>
        <v>375.61</v>
      </c>
      <c r="L30" s="357">
        <v>173.961474</v>
      </c>
      <c r="M30" s="20">
        <v>140.942946</v>
      </c>
      <c r="N30" s="357">
        <f t="shared" si="2"/>
        <v>314.90442</v>
      </c>
      <c r="O30" s="357">
        <f t="shared" si="3"/>
        <v>120.588526</v>
      </c>
      <c r="P30" s="357">
        <f t="shared" si="4"/>
        <v>-19.472946000000007</v>
      </c>
      <c r="Q30" s="357">
        <f t="shared" si="5"/>
        <v>101.11558</v>
      </c>
      <c r="R30" s="16">
        <v>19235</v>
      </c>
      <c r="S30" s="16">
        <f t="shared" si="6"/>
        <v>275.783736</v>
      </c>
      <c r="T30" s="406">
        <f t="shared" si="7"/>
        <v>165.47024159999998</v>
      </c>
      <c r="U30" s="406">
        <f t="shared" si="8"/>
        <v>110.31349439999998</v>
      </c>
      <c r="V30" s="406"/>
    </row>
    <row r="31" spans="1:22" ht="12.75">
      <c r="A31" s="19">
        <v>19</v>
      </c>
      <c r="B31" s="20" t="s">
        <v>904</v>
      </c>
      <c r="C31" s="357">
        <v>456.97450176</v>
      </c>
      <c r="D31" s="357">
        <v>304.64966783999995</v>
      </c>
      <c r="E31" s="357">
        <v>761.6241696</v>
      </c>
      <c r="F31" s="357">
        <v>23.18</v>
      </c>
      <c r="G31" s="357">
        <v>16.46</v>
      </c>
      <c r="H31" s="357">
        <f t="shared" si="0"/>
        <v>39.64</v>
      </c>
      <c r="I31" s="357">
        <v>280.94</v>
      </c>
      <c r="J31" s="357">
        <v>171.37</v>
      </c>
      <c r="K31" s="357">
        <f t="shared" si="1"/>
        <v>452.31</v>
      </c>
      <c r="L31" s="357">
        <v>256.84444</v>
      </c>
      <c r="M31" s="20">
        <v>256.31296</v>
      </c>
      <c r="N31" s="357">
        <f t="shared" si="2"/>
        <v>513.1574</v>
      </c>
      <c r="O31" s="357">
        <f t="shared" si="3"/>
        <v>47.275559999999984</v>
      </c>
      <c r="P31" s="357">
        <f t="shared" si="4"/>
        <v>-68.48295999999996</v>
      </c>
      <c r="Q31" s="357">
        <f t="shared" si="5"/>
        <v>-21.20739999999998</v>
      </c>
      <c r="R31" s="16">
        <v>50428</v>
      </c>
      <c r="S31" s="16">
        <f t="shared" si="6"/>
        <v>723.0164928</v>
      </c>
      <c r="T31" s="406">
        <f t="shared" si="7"/>
        <v>433.80989568000007</v>
      </c>
      <c r="U31" s="406">
        <f t="shared" si="8"/>
        <v>289.20659712</v>
      </c>
      <c r="V31" s="406"/>
    </row>
    <row r="32" spans="1:22" ht="12.75">
      <c r="A32" s="19">
        <v>20</v>
      </c>
      <c r="B32" s="20" t="s">
        <v>905</v>
      </c>
      <c r="C32" s="357">
        <v>270.5889312</v>
      </c>
      <c r="D32" s="357">
        <v>180.3926208</v>
      </c>
      <c r="E32" s="357">
        <v>450.98155199999997</v>
      </c>
      <c r="F32" s="357">
        <v>26.52</v>
      </c>
      <c r="G32" s="357">
        <v>18.83</v>
      </c>
      <c r="H32" s="357">
        <f t="shared" si="0"/>
        <v>45.349999999999994</v>
      </c>
      <c r="I32" s="357">
        <v>250.22</v>
      </c>
      <c r="J32" s="357">
        <v>136.42000000000002</v>
      </c>
      <c r="K32" s="357">
        <f t="shared" si="1"/>
        <v>386.64</v>
      </c>
      <c r="L32" s="357">
        <v>161.04000000000002</v>
      </c>
      <c r="M32" s="20">
        <v>158.2</v>
      </c>
      <c r="N32" s="357">
        <f t="shared" si="2"/>
        <v>319.24</v>
      </c>
      <c r="O32" s="357">
        <f t="shared" si="3"/>
        <v>115.69999999999999</v>
      </c>
      <c r="P32" s="357">
        <f t="shared" si="4"/>
        <v>-2.9499999999999886</v>
      </c>
      <c r="Q32" s="357">
        <f t="shared" si="5"/>
        <v>112.75</v>
      </c>
      <c r="R32" s="16">
        <v>29860</v>
      </c>
      <c r="S32" s="16">
        <f t="shared" si="6"/>
        <v>428.120736</v>
      </c>
      <c r="T32" s="406">
        <f t="shared" si="7"/>
        <v>256.8724416</v>
      </c>
      <c r="U32" s="406">
        <f t="shared" si="8"/>
        <v>171.24829440000002</v>
      </c>
      <c r="V32" s="406"/>
    </row>
    <row r="33" spans="1:22" ht="12.75">
      <c r="A33" s="19">
        <v>21</v>
      </c>
      <c r="B33" s="20" t="s">
        <v>906</v>
      </c>
      <c r="C33" s="357">
        <v>267.48069264</v>
      </c>
      <c r="D33" s="357">
        <v>178.32046176</v>
      </c>
      <c r="E33" s="357">
        <v>445.8011544</v>
      </c>
      <c r="F33" s="357">
        <v>33.72</v>
      </c>
      <c r="G33" s="357">
        <v>20.98</v>
      </c>
      <c r="H33" s="357">
        <f t="shared" si="0"/>
        <v>54.7</v>
      </c>
      <c r="I33" s="357">
        <v>270.09</v>
      </c>
      <c r="J33" s="357">
        <v>168.99</v>
      </c>
      <c r="K33" s="357">
        <f t="shared" si="1"/>
        <v>439.08</v>
      </c>
      <c r="L33" s="357">
        <v>217.33</v>
      </c>
      <c r="M33" s="20">
        <v>144.89</v>
      </c>
      <c r="N33" s="357">
        <f t="shared" si="2"/>
        <v>362.22</v>
      </c>
      <c r="O33" s="357">
        <f t="shared" si="3"/>
        <v>86.47999999999993</v>
      </c>
      <c r="P33" s="357">
        <f t="shared" si="4"/>
        <v>45.08000000000001</v>
      </c>
      <c r="Q33" s="357">
        <f t="shared" si="5"/>
        <v>131.55999999999995</v>
      </c>
      <c r="R33" s="16">
        <v>29517</v>
      </c>
      <c r="S33" s="16">
        <f t="shared" si="6"/>
        <v>423.20293919999995</v>
      </c>
      <c r="T33" s="406">
        <f t="shared" si="7"/>
        <v>253.92176351999996</v>
      </c>
      <c r="U33" s="406">
        <f t="shared" si="8"/>
        <v>169.28117568</v>
      </c>
      <c r="V33" s="406"/>
    </row>
    <row r="34" spans="1:22" ht="12.75">
      <c r="A34" s="3" t="s">
        <v>17</v>
      </c>
      <c r="B34" s="20"/>
      <c r="C34" s="421">
        <f>SUM(C13:C33)</f>
        <v>5728.975743959999</v>
      </c>
      <c r="D34" s="421">
        <f>SUM(D13:D33)</f>
        <v>3819.3171626399994</v>
      </c>
      <c r="E34" s="421">
        <f>SUM(E13:E33)</f>
        <v>9548.2929066</v>
      </c>
      <c r="F34" s="421">
        <v>493.65999999999997</v>
      </c>
      <c r="G34" s="421">
        <v>347.54999999999995</v>
      </c>
      <c r="H34" s="421">
        <f>SUM(F34:G34)</f>
        <v>841.2099999999999</v>
      </c>
      <c r="I34" s="72">
        <f aca="true" t="shared" si="9" ref="I34:Q34">SUM(I13:I33)</f>
        <v>5024.67</v>
      </c>
      <c r="J34" s="72">
        <f t="shared" si="9"/>
        <v>3191.3499999999995</v>
      </c>
      <c r="K34" s="415">
        <f t="shared" si="9"/>
        <v>8216.02</v>
      </c>
      <c r="L34" s="415">
        <f t="shared" si="9"/>
        <v>4040.3782859999997</v>
      </c>
      <c r="M34" s="415">
        <f t="shared" si="9"/>
        <v>3381.8581659999995</v>
      </c>
      <c r="N34" s="415">
        <f t="shared" si="9"/>
        <v>7422.236451999999</v>
      </c>
      <c r="O34" s="357">
        <f t="shared" si="9"/>
        <v>1477.951714</v>
      </c>
      <c r="P34" s="357">
        <f t="shared" si="9"/>
        <v>157.0418339999999</v>
      </c>
      <c r="Q34" s="357">
        <f t="shared" si="9"/>
        <v>1634.9935479999997</v>
      </c>
      <c r="R34" s="419">
        <f>SUM(R13:R33)</f>
        <v>631433</v>
      </c>
      <c r="S34" s="419">
        <f>SUM(S13:S33)</f>
        <v>9053.233780800001</v>
      </c>
      <c r="T34" s="419">
        <f>SUM(T13:T33)</f>
        <v>5431.940268480001</v>
      </c>
      <c r="U34" s="419">
        <f>SUM(U13:U33)</f>
        <v>3621.293512319999</v>
      </c>
      <c r="V34" s="419"/>
    </row>
    <row r="35" spans="1:17" ht="12.75">
      <c r="A35" s="12"/>
      <c r="B35" s="32"/>
      <c r="C35" s="32"/>
      <c r="D35" s="32"/>
      <c r="E35" s="23"/>
      <c r="F35" s="23"/>
      <c r="G35" s="23"/>
      <c r="H35" s="23"/>
      <c r="I35" s="23"/>
      <c r="J35" s="23"/>
      <c r="K35" s="23"/>
      <c r="L35" s="23"/>
      <c r="M35" s="23"/>
      <c r="N35" s="23"/>
      <c r="O35" s="23"/>
      <c r="P35" s="23"/>
      <c r="Q35" s="23"/>
    </row>
    <row r="36" spans="1:17" ht="14.25" customHeight="1">
      <c r="A36" s="749" t="s">
        <v>665</v>
      </c>
      <c r="B36" s="749"/>
      <c r="C36" s="749"/>
      <c r="D36" s="749"/>
      <c r="E36" s="749"/>
      <c r="F36" s="749"/>
      <c r="G36" s="749"/>
      <c r="H36" s="749"/>
      <c r="I36" s="749"/>
      <c r="J36" s="749"/>
      <c r="K36" s="749"/>
      <c r="L36" s="749"/>
      <c r="M36" s="749"/>
      <c r="N36" s="749"/>
      <c r="O36" s="749"/>
      <c r="P36" s="749"/>
      <c r="Q36" s="749"/>
    </row>
    <row r="37" spans="1:17" ht="44.25" customHeight="1">
      <c r="A37" s="36"/>
      <c r="B37" s="750" t="s">
        <v>1053</v>
      </c>
      <c r="C37" s="750"/>
      <c r="D37" s="750"/>
      <c r="E37" s="750"/>
      <c r="F37" s="750"/>
      <c r="G37" s="750"/>
      <c r="H37" s="750"/>
      <c r="I37" s="750"/>
      <c r="J37" s="750"/>
      <c r="K37" s="750"/>
      <c r="L37" s="750"/>
      <c r="M37" s="750"/>
      <c r="N37" s="750"/>
      <c r="O37" s="43"/>
      <c r="P37" s="43"/>
      <c r="Q37" s="43"/>
    </row>
    <row r="38" spans="1:17" ht="24.75" customHeight="1">
      <c r="A38" s="36"/>
      <c r="B38" s="538"/>
      <c r="C38" s="538"/>
      <c r="D38" s="538"/>
      <c r="E38" s="538"/>
      <c r="F38" s="538"/>
      <c r="G38" s="538"/>
      <c r="H38" s="538"/>
      <c r="I38" s="538"/>
      <c r="J38" s="538"/>
      <c r="K38" s="538"/>
      <c r="L38" s="538"/>
      <c r="M38" s="538"/>
      <c r="N38" s="538"/>
      <c r="O38" s="43"/>
      <c r="P38" s="43"/>
      <c r="Q38" s="43"/>
    </row>
    <row r="39" spans="1:17" ht="24.75" customHeight="1">
      <c r="A39" s="36"/>
      <c r="B39" s="538"/>
      <c r="C39" s="538"/>
      <c r="D39" s="538"/>
      <c r="E39" s="538"/>
      <c r="F39" s="538"/>
      <c r="G39" s="538"/>
      <c r="H39" s="538"/>
      <c r="I39" s="538"/>
      <c r="J39" s="538"/>
      <c r="K39" s="538"/>
      <c r="L39" s="538"/>
      <c r="M39" s="538"/>
      <c r="N39" s="538"/>
      <c r="O39" s="43"/>
      <c r="P39" s="43"/>
      <c r="Q39" s="43"/>
    </row>
    <row r="40" spans="1:17" ht="15.75" customHeight="1">
      <c r="A40" s="15" t="s">
        <v>12</v>
      </c>
      <c r="B40" s="15"/>
      <c r="C40" s="15"/>
      <c r="D40" s="15"/>
      <c r="E40" s="15"/>
      <c r="F40" s="15"/>
      <c r="G40" s="15"/>
      <c r="H40" s="15"/>
      <c r="I40" s="15"/>
      <c r="J40" s="15"/>
      <c r="K40" s="15"/>
      <c r="L40" s="15"/>
      <c r="M40" s="15"/>
      <c r="N40" s="641" t="s">
        <v>1040</v>
      </c>
      <c r="O40" s="641"/>
      <c r="P40" s="641"/>
      <c r="Q40" s="641"/>
    </row>
    <row r="41" spans="1:17" ht="12.75" customHeight="1">
      <c r="A41" s="89"/>
      <c r="B41" s="89"/>
      <c r="C41" s="89"/>
      <c r="D41" s="89"/>
      <c r="E41" s="89"/>
      <c r="F41" s="89"/>
      <c r="G41" s="89"/>
      <c r="H41" s="89"/>
      <c r="I41" s="89"/>
      <c r="J41" s="89"/>
      <c r="K41" s="89"/>
      <c r="L41" s="89"/>
      <c r="M41" s="89"/>
      <c r="N41" s="641"/>
      <c r="O41" s="641"/>
      <c r="P41" s="641"/>
      <c r="Q41" s="641"/>
    </row>
    <row r="42" spans="1:17" ht="37.5" customHeight="1">
      <c r="A42" s="89"/>
      <c r="B42" s="89"/>
      <c r="C42" s="89"/>
      <c r="D42" s="89"/>
      <c r="E42" s="89"/>
      <c r="F42" s="89"/>
      <c r="G42" s="89"/>
      <c r="H42" s="89"/>
      <c r="I42" s="89"/>
      <c r="J42" s="89"/>
      <c r="K42" s="89"/>
      <c r="L42" s="89"/>
      <c r="M42" s="89"/>
      <c r="N42" s="641"/>
      <c r="O42" s="641"/>
      <c r="P42" s="641"/>
      <c r="Q42" s="641"/>
    </row>
    <row r="43" spans="1:18" ht="12.75">
      <c r="A43" s="15"/>
      <c r="B43" s="15"/>
      <c r="C43" s="15"/>
      <c r="D43" s="15"/>
      <c r="E43" s="15"/>
      <c r="F43" s="15"/>
      <c r="G43" s="15"/>
      <c r="H43" s="15"/>
      <c r="I43" s="15"/>
      <c r="J43" s="15"/>
      <c r="K43" s="15"/>
      <c r="L43" s="15"/>
      <c r="M43" s="15"/>
      <c r="O43" s="37"/>
      <c r="P43" s="37"/>
      <c r="Q43" s="37"/>
      <c r="R43" s="37"/>
    </row>
  </sheetData>
  <sheetProtection/>
  <mergeCells count="17">
    <mergeCell ref="A3:Q3"/>
    <mergeCell ref="N9:Q9"/>
    <mergeCell ref="D6:O6"/>
    <mergeCell ref="A10:A11"/>
    <mergeCell ref="B10:B11"/>
    <mergeCell ref="C10:E10"/>
    <mergeCell ref="F10:H10"/>
    <mergeCell ref="N40:Q42"/>
    <mergeCell ref="R1:R10"/>
    <mergeCell ref="I10:K10"/>
    <mergeCell ref="L10:N10"/>
    <mergeCell ref="O10:Q10"/>
    <mergeCell ref="A8:B8"/>
    <mergeCell ref="A36:Q36"/>
    <mergeCell ref="B37:N37"/>
    <mergeCell ref="P1:Q1"/>
    <mergeCell ref="A2:Q2"/>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86" r:id="rId1"/>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Z43"/>
  <sheetViews>
    <sheetView view="pageBreakPreview" zoomScale="77" zoomScaleNormal="80" zoomScaleSheetLayoutView="77" zoomScalePageLayoutView="0" workbookViewId="0" topLeftCell="C12">
      <selection activeCell="P38" sqref="P38"/>
    </sheetView>
  </sheetViews>
  <sheetFormatPr defaultColWidth="9.140625" defaultRowHeight="12.75"/>
  <cols>
    <col min="2" max="3" width="14.7109375" style="0" customWidth="1"/>
    <col min="4" max="4" width="11.28125" style="0" customWidth="1"/>
    <col min="5" max="5" width="12.421875" style="0" customWidth="1"/>
    <col min="6" max="6" width="12.00390625" style="0" customWidth="1"/>
    <col min="7" max="7" width="13.140625" style="0" customWidth="1"/>
    <col min="11" max="11" width="12.28125" style="0" customWidth="1"/>
    <col min="12" max="12" width="10.421875" style="0" customWidth="1"/>
    <col min="20" max="20" width="19.8515625" style="0" customWidth="1"/>
    <col min="21" max="21" width="11.140625" style="0" customWidth="1"/>
    <col min="22" max="22" width="11.8515625" style="0" customWidth="1"/>
  </cols>
  <sheetData>
    <row r="1" spans="17:22" ht="15">
      <c r="Q1" s="753" t="s">
        <v>64</v>
      </c>
      <c r="R1" s="753"/>
      <c r="S1" s="753"/>
      <c r="T1" s="753"/>
      <c r="U1" s="753"/>
      <c r="V1" s="753"/>
    </row>
    <row r="3" spans="1:17" ht="15">
      <c r="A3" s="699" t="s">
        <v>0</v>
      </c>
      <c r="B3" s="699"/>
      <c r="C3" s="699"/>
      <c r="D3" s="699"/>
      <c r="E3" s="699"/>
      <c r="F3" s="699"/>
      <c r="G3" s="699"/>
      <c r="H3" s="699"/>
      <c r="I3" s="699"/>
      <c r="J3" s="699"/>
      <c r="K3" s="699"/>
      <c r="L3" s="699"/>
      <c r="M3" s="699"/>
      <c r="N3" s="699"/>
      <c r="O3" s="699"/>
      <c r="P3" s="699"/>
      <c r="Q3" s="699"/>
    </row>
    <row r="4" spans="1:17" ht="20.25">
      <c r="A4" s="683" t="s">
        <v>697</v>
      </c>
      <c r="B4" s="683"/>
      <c r="C4" s="683"/>
      <c r="D4" s="683"/>
      <c r="E4" s="683"/>
      <c r="F4" s="683"/>
      <c r="G4" s="683"/>
      <c r="H4" s="683"/>
      <c r="I4" s="683"/>
      <c r="J4" s="683"/>
      <c r="K4" s="683"/>
      <c r="L4" s="683"/>
      <c r="M4" s="683"/>
      <c r="N4" s="683"/>
      <c r="O4" s="683"/>
      <c r="P4" s="683"/>
      <c r="Q4" s="45"/>
    </row>
    <row r="5" spans="1:17" ht="15.75">
      <c r="A5" s="756" t="s">
        <v>429</v>
      </c>
      <c r="B5" s="756"/>
      <c r="C5" s="756"/>
      <c r="D5" s="756"/>
      <c r="E5" s="756"/>
      <c r="F5" s="756"/>
      <c r="G5" s="756"/>
      <c r="H5" s="756"/>
      <c r="I5" s="756"/>
      <c r="J5" s="756"/>
      <c r="K5" s="756"/>
      <c r="L5" s="756"/>
      <c r="M5" s="756"/>
      <c r="N5" s="756"/>
      <c r="O5" s="756"/>
      <c r="P5" s="756"/>
      <c r="Q5" s="756"/>
    </row>
    <row r="6" spans="1:21" ht="12.75">
      <c r="A6" s="37"/>
      <c r="B6" s="37"/>
      <c r="C6" s="172"/>
      <c r="D6" s="37"/>
      <c r="E6" s="37"/>
      <c r="F6" s="37"/>
      <c r="G6" s="37"/>
      <c r="H6" s="37"/>
      <c r="I6" s="37"/>
      <c r="J6" s="37"/>
      <c r="K6" s="37"/>
      <c r="L6" s="37"/>
      <c r="M6" s="37"/>
      <c r="N6" s="37"/>
      <c r="O6" s="37"/>
      <c r="P6" s="37"/>
      <c r="Q6" s="37"/>
      <c r="U6" s="37"/>
    </row>
    <row r="8" spans="1:19" ht="15.75">
      <c r="A8" s="616" t="s">
        <v>845</v>
      </c>
      <c r="B8" s="616"/>
      <c r="C8" s="616"/>
      <c r="D8" s="616"/>
      <c r="E8" s="616"/>
      <c r="F8" s="616"/>
      <c r="G8" s="616"/>
      <c r="H8" s="616"/>
      <c r="I8" s="616"/>
      <c r="J8" s="616"/>
      <c r="K8" s="616"/>
      <c r="L8" s="616"/>
      <c r="M8" s="616"/>
      <c r="N8" s="616"/>
      <c r="O8" s="616"/>
      <c r="P8" s="616"/>
      <c r="Q8" s="616"/>
      <c r="R8" s="616"/>
      <c r="S8" s="616"/>
    </row>
    <row r="9" spans="1:22" ht="15.75">
      <c r="A9" s="48"/>
      <c r="B9" s="41"/>
      <c r="C9" s="41"/>
      <c r="D9" s="41"/>
      <c r="E9" s="41"/>
      <c r="F9" s="41"/>
      <c r="G9" s="41"/>
      <c r="H9" s="41"/>
      <c r="I9" s="41"/>
      <c r="J9" s="41"/>
      <c r="K9" s="41"/>
      <c r="L9" s="41"/>
      <c r="M9" s="41"/>
      <c r="N9" s="41"/>
      <c r="O9" s="41"/>
      <c r="Q9" s="37"/>
      <c r="R9" s="37"/>
      <c r="S9" s="37"/>
      <c r="U9" s="751" t="s">
        <v>222</v>
      </c>
      <c r="V9" s="751"/>
    </row>
    <row r="10" spans="16:22" ht="12.75">
      <c r="P10" s="692" t="s">
        <v>777</v>
      </c>
      <c r="Q10" s="692"/>
      <c r="R10" s="692"/>
      <c r="S10" s="692"/>
      <c r="T10" s="692"/>
      <c r="U10" s="692"/>
      <c r="V10" s="692"/>
    </row>
    <row r="11" spans="1:22" ht="28.5" customHeight="1">
      <c r="A11" s="754" t="s">
        <v>22</v>
      </c>
      <c r="B11" s="693" t="s">
        <v>201</v>
      </c>
      <c r="C11" s="693" t="s">
        <v>363</v>
      </c>
      <c r="D11" s="693" t="s">
        <v>469</v>
      </c>
      <c r="E11" s="619" t="s">
        <v>757</v>
      </c>
      <c r="F11" s="619"/>
      <c r="G11" s="619"/>
      <c r="H11" s="587" t="s">
        <v>788</v>
      </c>
      <c r="I11" s="588"/>
      <c r="J11" s="589"/>
      <c r="K11" s="651" t="s">
        <v>365</v>
      </c>
      <c r="L11" s="652"/>
      <c r="M11" s="745"/>
      <c r="N11" s="757" t="s">
        <v>153</v>
      </c>
      <c r="O11" s="758"/>
      <c r="P11" s="759"/>
      <c r="Q11" s="604" t="s">
        <v>789</v>
      </c>
      <c r="R11" s="604"/>
      <c r="S11" s="604"/>
      <c r="T11" s="693" t="s">
        <v>244</v>
      </c>
      <c r="U11" s="693" t="s">
        <v>418</v>
      </c>
      <c r="V11" s="693" t="s">
        <v>366</v>
      </c>
    </row>
    <row r="12" spans="1:22" ht="65.25" customHeight="1">
      <c r="A12" s="755"/>
      <c r="B12" s="694"/>
      <c r="C12" s="694"/>
      <c r="D12" s="694"/>
      <c r="E12" s="5" t="s">
        <v>176</v>
      </c>
      <c r="F12" s="5" t="s">
        <v>202</v>
      </c>
      <c r="G12" s="5" t="s">
        <v>17</v>
      </c>
      <c r="H12" s="5" t="s">
        <v>176</v>
      </c>
      <c r="I12" s="5" t="s">
        <v>202</v>
      </c>
      <c r="J12" s="5" t="s">
        <v>17</v>
      </c>
      <c r="K12" s="5" t="s">
        <v>176</v>
      </c>
      <c r="L12" s="5" t="s">
        <v>202</v>
      </c>
      <c r="M12" s="5" t="s">
        <v>17</v>
      </c>
      <c r="N12" s="5" t="s">
        <v>176</v>
      </c>
      <c r="O12" s="5" t="s">
        <v>202</v>
      </c>
      <c r="P12" s="5" t="s">
        <v>17</v>
      </c>
      <c r="Q12" s="5" t="s">
        <v>232</v>
      </c>
      <c r="R12" s="5" t="s">
        <v>214</v>
      </c>
      <c r="S12" s="5" t="s">
        <v>215</v>
      </c>
      <c r="T12" s="694"/>
      <c r="U12" s="694"/>
      <c r="V12" s="694"/>
    </row>
    <row r="13" spans="1:22" ht="12.75">
      <c r="A13" s="171">
        <v>1</v>
      </c>
      <c r="B13" s="113">
        <v>2</v>
      </c>
      <c r="C13" s="8">
        <v>3</v>
      </c>
      <c r="D13" s="113">
        <v>4</v>
      </c>
      <c r="E13" s="113">
        <v>5</v>
      </c>
      <c r="F13" s="8">
        <v>6</v>
      </c>
      <c r="G13" s="113">
        <v>7</v>
      </c>
      <c r="H13" s="113">
        <v>8</v>
      </c>
      <c r="I13" s="8">
        <v>9</v>
      </c>
      <c r="J13" s="113">
        <v>10</v>
      </c>
      <c r="K13" s="113">
        <v>11</v>
      </c>
      <c r="L13" s="8">
        <v>12</v>
      </c>
      <c r="M13" s="113">
        <v>13</v>
      </c>
      <c r="N13" s="113">
        <v>14</v>
      </c>
      <c r="O13" s="8">
        <v>15</v>
      </c>
      <c r="P13" s="113">
        <v>16</v>
      </c>
      <c r="Q13" s="113">
        <v>17</v>
      </c>
      <c r="R13" s="8">
        <v>18</v>
      </c>
      <c r="S13" s="113">
        <v>19</v>
      </c>
      <c r="T13" s="113">
        <v>20</v>
      </c>
      <c r="U13" s="8">
        <v>21</v>
      </c>
      <c r="V13" s="113">
        <v>22</v>
      </c>
    </row>
    <row r="14" spans="1:26" ht="14.25">
      <c r="A14" s="54">
        <v>1</v>
      </c>
      <c r="B14" s="53" t="s">
        <v>886</v>
      </c>
      <c r="C14" s="53">
        <v>978</v>
      </c>
      <c r="D14" s="53">
        <v>874</v>
      </c>
      <c r="E14" s="53">
        <v>58.68</v>
      </c>
      <c r="F14" s="53">
        <v>264.06</v>
      </c>
      <c r="G14" s="53">
        <f>SUM(E14:F14)</f>
        <v>322.74</v>
      </c>
      <c r="H14" s="53">
        <v>2.34</v>
      </c>
      <c r="I14" s="352">
        <v>7.3</v>
      </c>
      <c r="J14" s="53">
        <f>SUM(H14:I14)</f>
        <v>9.64</v>
      </c>
      <c r="K14" s="53">
        <v>59.12</v>
      </c>
      <c r="L14" s="53">
        <v>251.41</v>
      </c>
      <c r="M14" s="53">
        <f>SUM(K14:L14)</f>
        <v>310.53</v>
      </c>
      <c r="N14" s="352">
        <v>51.82000000000001</v>
      </c>
      <c r="O14" s="352">
        <v>250.35000000000002</v>
      </c>
      <c r="P14" s="352">
        <f>SUM(N14:O14)</f>
        <v>302.17</v>
      </c>
      <c r="Q14" s="352">
        <f>H14+K14-N14</f>
        <v>9.639999999999986</v>
      </c>
      <c r="R14" s="352">
        <f>I14+L14-O14</f>
        <v>8.359999999999957</v>
      </c>
      <c r="S14" s="352">
        <f>SUM(Q14:R14)</f>
        <v>17.999999999999943</v>
      </c>
      <c r="T14" s="53" t="s">
        <v>925</v>
      </c>
      <c r="U14" s="53">
        <v>874</v>
      </c>
      <c r="V14" s="53">
        <v>874</v>
      </c>
      <c r="W14">
        <v>978</v>
      </c>
      <c r="X14" s="420">
        <f>W14*600*10/100000</f>
        <v>58.68</v>
      </c>
      <c r="Y14" s="420">
        <f>W14*2900*8/100000</f>
        <v>226.896</v>
      </c>
      <c r="Z14" s="420">
        <f>SUM(X14:Y14)</f>
        <v>285.57599999999996</v>
      </c>
    </row>
    <row r="15" spans="1:26" ht="14.25">
      <c r="A15" s="54">
        <v>2</v>
      </c>
      <c r="B15" s="53" t="s">
        <v>887</v>
      </c>
      <c r="C15" s="53">
        <v>1183</v>
      </c>
      <c r="D15" s="53">
        <v>1196</v>
      </c>
      <c r="E15" s="53">
        <v>70.98</v>
      </c>
      <c r="F15" s="53">
        <v>319.41</v>
      </c>
      <c r="G15" s="53">
        <f aca="true" t="shared" si="0" ref="G15:G34">SUM(E15:F15)</f>
        <v>390.39000000000004</v>
      </c>
      <c r="H15" s="53">
        <v>2.43</v>
      </c>
      <c r="I15" s="352">
        <v>7.72</v>
      </c>
      <c r="J15" s="53">
        <f aca="true" t="shared" si="1" ref="J15:J34">SUM(H15:I15)</f>
        <v>10.15</v>
      </c>
      <c r="K15" s="53">
        <v>60.379999999999995</v>
      </c>
      <c r="L15" s="53">
        <v>313.33</v>
      </c>
      <c r="M15" s="53">
        <f aca="true" t="shared" si="2" ref="M15:M34">SUM(K15:L15)</f>
        <v>373.71</v>
      </c>
      <c r="N15" s="352">
        <v>57.60641357142857</v>
      </c>
      <c r="O15" s="352">
        <v>314.3935864285714</v>
      </c>
      <c r="P15" s="352">
        <f aca="true" t="shared" si="3" ref="P15:P34">SUM(N15:O15)</f>
        <v>371.99999999999994</v>
      </c>
      <c r="Q15" s="352">
        <f aca="true" t="shared" si="4" ref="Q15:Q34">H15+K15-N15</f>
        <v>5.203586428571427</v>
      </c>
      <c r="R15" s="352">
        <f aca="true" t="shared" si="5" ref="R15:R34">I15+L15-O15</f>
        <v>6.656413571428629</v>
      </c>
      <c r="S15" s="352">
        <f aca="true" t="shared" si="6" ref="S15:S34">SUM(Q15:R15)</f>
        <v>11.860000000000056</v>
      </c>
      <c r="T15" s="53" t="s">
        <v>925</v>
      </c>
      <c r="U15" s="53">
        <v>1196</v>
      </c>
      <c r="V15" s="53">
        <v>1196</v>
      </c>
      <c r="W15">
        <v>1183</v>
      </c>
      <c r="X15" s="420">
        <f aca="true" t="shared" si="7" ref="X15:X34">W15*600*10/100000</f>
        <v>70.98</v>
      </c>
      <c r="Y15" s="420">
        <f aca="true" t="shared" si="8" ref="Y15:Y35">W15*2900*8/100000</f>
        <v>274.456</v>
      </c>
      <c r="Z15" s="420">
        <f aca="true" t="shared" si="9" ref="Z15:Z35">SUM(X15:Y15)</f>
        <v>345.43600000000004</v>
      </c>
    </row>
    <row r="16" spans="1:26" ht="13.5" customHeight="1">
      <c r="A16" s="54">
        <v>3</v>
      </c>
      <c r="B16" s="53" t="s">
        <v>888</v>
      </c>
      <c r="C16" s="53">
        <v>513</v>
      </c>
      <c r="D16" s="53">
        <v>513</v>
      </c>
      <c r="E16" s="53">
        <v>30.78</v>
      </c>
      <c r="F16" s="53">
        <v>138.51</v>
      </c>
      <c r="G16" s="53">
        <f t="shared" si="0"/>
        <v>169.29</v>
      </c>
      <c r="H16" s="53">
        <v>2.22</v>
      </c>
      <c r="I16" s="352">
        <v>7.04</v>
      </c>
      <c r="J16" s="53">
        <f t="shared" si="1"/>
        <v>9.26</v>
      </c>
      <c r="K16" s="53">
        <v>56.71</v>
      </c>
      <c r="L16" s="53">
        <v>191.84</v>
      </c>
      <c r="M16" s="53">
        <f t="shared" si="2"/>
        <v>248.55</v>
      </c>
      <c r="N16" s="352">
        <v>66.1985768</v>
      </c>
      <c r="O16" s="352">
        <v>71.1004932</v>
      </c>
      <c r="P16" s="352">
        <f t="shared" si="3"/>
        <v>137.29907</v>
      </c>
      <c r="Q16" s="352">
        <f t="shared" si="4"/>
        <v>-7.268576799999998</v>
      </c>
      <c r="R16" s="352">
        <f t="shared" si="5"/>
        <v>127.7795068</v>
      </c>
      <c r="S16" s="352">
        <f t="shared" si="6"/>
        <v>120.51093</v>
      </c>
      <c r="T16" s="53" t="s">
        <v>926</v>
      </c>
      <c r="U16" s="53">
        <v>513</v>
      </c>
      <c r="V16" s="53">
        <v>513</v>
      </c>
      <c r="W16">
        <v>513</v>
      </c>
      <c r="X16" s="420">
        <f t="shared" si="7"/>
        <v>30.78</v>
      </c>
      <c r="Y16" s="420">
        <f t="shared" si="8"/>
        <v>119.016</v>
      </c>
      <c r="Z16" s="420">
        <f t="shared" si="9"/>
        <v>149.796</v>
      </c>
    </row>
    <row r="17" spans="1:26" ht="14.25">
      <c r="A17" s="54">
        <v>4</v>
      </c>
      <c r="B17" s="53" t="s">
        <v>889</v>
      </c>
      <c r="C17" s="53">
        <v>932</v>
      </c>
      <c r="D17" s="53">
        <v>929</v>
      </c>
      <c r="E17" s="53">
        <v>55.92</v>
      </c>
      <c r="F17" s="53">
        <v>251.64</v>
      </c>
      <c r="G17" s="53">
        <f t="shared" si="0"/>
        <v>307.56</v>
      </c>
      <c r="H17" s="53">
        <v>2.3</v>
      </c>
      <c r="I17" s="352">
        <v>7.3</v>
      </c>
      <c r="J17" s="53">
        <f t="shared" si="1"/>
        <v>9.6</v>
      </c>
      <c r="K17" s="53">
        <v>50.98</v>
      </c>
      <c r="L17" s="53">
        <v>248.67000000000002</v>
      </c>
      <c r="M17" s="53">
        <f t="shared" si="2"/>
        <v>299.65000000000003</v>
      </c>
      <c r="N17" s="352">
        <v>57.39</v>
      </c>
      <c r="O17" s="352">
        <v>243.86</v>
      </c>
      <c r="P17" s="352">
        <f t="shared" si="3"/>
        <v>301.25</v>
      </c>
      <c r="Q17" s="352">
        <f t="shared" si="4"/>
        <v>-4.1100000000000065</v>
      </c>
      <c r="R17" s="352">
        <f t="shared" si="5"/>
        <v>12.110000000000014</v>
      </c>
      <c r="S17" s="352">
        <f t="shared" si="6"/>
        <v>8.000000000000007</v>
      </c>
      <c r="T17" s="53" t="s">
        <v>925</v>
      </c>
      <c r="U17" s="53">
        <v>929</v>
      </c>
      <c r="V17" s="53">
        <v>929</v>
      </c>
      <c r="W17">
        <v>932</v>
      </c>
      <c r="X17" s="420">
        <f t="shared" si="7"/>
        <v>55.92</v>
      </c>
      <c r="Y17" s="420">
        <f t="shared" si="8"/>
        <v>216.224</v>
      </c>
      <c r="Z17" s="420">
        <f t="shared" si="9"/>
        <v>272.144</v>
      </c>
    </row>
    <row r="18" spans="1:26" ht="14.25">
      <c r="A18" s="54">
        <v>5</v>
      </c>
      <c r="B18" s="53" t="s">
        <v>890</v>
      </c>
      <c r="C18" s="53">
        <v>643</v>
      </c>
      <c r="D18" s="53">
        <v>636</v>
      </c>
      <c r="E18" s="53">
        <v>38.58</v>
      </c>
      <c r="F18" s="53">
        <v>173.60999999999999</v>
      </c>
      <c r="G18" s="53">
        <f t="shared" si="0"/>
        <v>212.19</v>
      </c>
      <c r="H18" s="53">
        <v>2.28</v>
      </c>
      <c r="I18" s="352">
        <v>7.22</v>
      </c>
      <c r="J18" s="53">
        <f t="shared" si="1"/>
        <v>9.5</v>
      </c>
      <c r="K18" s="53">
        <v>45.06</v>
      </c>
      <c r="L18" s="53">
        <v>190.67000000000002</v>
      </c>
      <c r="M18" s="53">
        <f t="shared" si="2"/>
        <v>235.73000000000002</v>
      </c>
      <c r="N18" s="352">
        <v>52.55</v>
      </c>
      <c r="O18" s="352">
        <v>166.39999999999998</v>
      </c>
      <c r="P18" s="352">
        <f t="shared" si="3"/>
        <v>218.95</v>
      </c>
      <c r="Q18" s="352">
        <f t="shared" si="4"/>
        <v>-5.209999999999994</v>
      </c>
      <c r="R18" s="352">
        <f t="shared" si="5"/>
        <v>31.490000000000038</v>
      </c>
      <c r="S18" s="352">
        <f t="shared" si="6"/>
        <v>26.280000000000044</v>
      </c>
      <c r="T18" s="53" t="s">
        <v>927</v>
      </c>
      <c r="U18" s="53">
        <v>636</v>
      </c>
      <c r="V18" s="53">
        <v>636</v>
      </c>
      <c r="W18">
        <v>643</v>
      </c>
      <c r="X18" s="420">
        <f t="shared" si="7"/>
        <v>38.58</v>
      </c>
      <c r="Y18" s="420">
        <f t="shared" si="8"/>
        <v>149.176</v>
      </c>
      <c r="Z18" s="420">
        <f t="shared" si="9"/>
        <v>187.75599999999997</v>
      </c>
    </row>
    <row r="19" spans="1:26" ht="16.5" customHeight="1">
      <c r="A19" s="54">
        <v>6</v>
      </c>
      <c r="B19" s="53" t="s">
        <v>891</v>
      </c>
      <c r="C19" s="53">
        <v>1225</v>
      </c>
      <c r="D19" s="53">
        <v>1223</v>
      </c>
      <c r="E19" s="53">
        <v>73.5</v>
      </c>
      <c r="F19" s="53">
        <v>330.75</v>
      </c>
      <c r="G19" s="53">
        <f t="shared" si="0"/>
        <v>404.25</v>
      </c>
      <c r="H19" s="53">
        <v>2.28</v>
      </c>
      <c r="I19" s="352">
        <v>7.22</v>
      </c>
      <c r="J19" s="53">
        <f t="shared" si="1"/>
        <v>9.5</v>
      </c>
      <c r="K19" s="53">
        <v>48.69</v>
      </c>
      <c r="L19" s="53">
        <v>269.79</v>
      </c>
      <c r="M19" s="53">
        <f t="shared" si="2"/>
        <v>318.48</v>
      </c>
      <c r="N19" s="352">
        <v>57.58</v>
      </c>
      <c r="O19" s="352">
        <v>295.40999999999997</v>
      </c>
      <c r="P19" s="352">
        <f t="shared" si="3"/>
        <v>352.98999999999995</v>
      </c>
      <c r="Q19" s="352">
        <f t="shared" si="4"/>
        <v>-6.609999999999999</v>
      </c>
      <c r="R19" s="352">
        <f t="shared" si="5"/>
        <v>-18.39999999999992</v>
      </c>
      <c r="S19" s="352">
        <f t="shared" si="6"/>
        <v>-25.00999999999992</v>
      </c>
      <c r="T19" s="53" t="s">
        <v>928</v>
      </c>
      <c r="U19" s="53">
        <v>1223</v>
      </c>
      <c r="V19" s="53">
        <v>1223</v>
      </c>
      <c r="W19">
        <v>1225</v>
      </c>
      <c r="X19" s="420">
        <f t="shared" si="7"/>
        <v>73.5</v>
      </c>
      <c r="Y19" s="420">
        <f t="shared" si="8"/>
        <v>284.2</v>
      </c>
      <c r="Z19" s="420">
        <f t="shared" si="9"/>
        <v>357.7</v>
      </c>
    </row>
    <row r="20" spans="1:26" ht="28.5">
      <c r="A20" s="54">
        <v>7</v>
      </c>
      <c r="B20" s="53" t="s">
        <v>892</v>
      </c>
      <c r="C20" s="53">
        <v>633</v>
      </c>
      <c r="D20" s="53">
        <v>601</v>
      </c>
      <c r="E20" s="53">
        <v>37.98</v>
      </c>
      <c r="F20" s="53">
        <v>170.91</v>
      </c>
      <c r="G20" s="53">
        <f t="shared" si="0"/>
        <v>208.89</v>
      </c>
      <c r="H20" s="53">
        <v>2.22</v>
      </c>
      <c r="I20" s="352">
        <v>7.03</v>
      </c>
      <c r="J20" s="53">
        <f t="shared" si="1"/>
        <v>9.25</v>
      </c>
      <c r="K20" s="53">
        <v>17.71</v>
      </c>
      <c r="L20" s="53">
        <v>96.89999999999999</v>
      </c>
      <c r="M20" s="53">
        <f t="shared" si="2"/>
        <v>114.60999999999999</v>
      </c>
      <c r="N20" s="352">
        <v>27.61</v>
      </c>
      <c r="O20" s="352">
        <v>128.25</v>
      </c>
      <c r="P20" s="352">
        <f t="shared" si="3"/>
        <v>155.86</v>
      </c>
      <c r="Q20" s="352">
        <f t="shared" si="4"/>
        <v>-7.68</v>
      </c>
      <c r="R20" s="352">
        <f t="shared" si="5"/>
        <v>-24.320000000000007</v>
      </c>
      <c r="S20" s="352">
        <f t="shared" si="6"/>
        <v>-32.00000000000001</v>
      </c>
      <c r="T20" s="507" t="s">
        <v>929</v>
      </c>
      <c r="U20" s="53">
        <v>601</v>
      </c>
      <c r="V20" s="53">
        <v>601</v>
      </c>
      <c r="W20">
        <v>633</v>
      </c>
      <c r="X20" s="420">
        <f t="shared" si="7"/>
        <v>37.98</v>
      </c>
      <c r="Y20" s="420">
        <f t="shared" si="8"/>
        <v>146.856</v>
      </c>
      <c r="Z20" s="420">
        <f t="shared" si="9"/>
        <v>184.83599999999998</v>
      </c>
    </row>
    <row r="21" spans="1:26" ht="14.25">
      <c r="A21" s="54">
        <v>8</v>
      </c>
      <c r="B21" s="53" t="s">
        <v>893</v>
      </c>
      <c r="C21" s="53">
        <v>1050</v>
      </c>
      <c r="D21" s="53">
        <v>977</v>
      </c>
      <c r="E21" s="53">
        <v>63</v>
      </c>
      <c r="F21" s="53">
        <v>283.5</v>
      </c>
      <c r="G21" s="53">
        <f t="shared" si="0"/>
        <v>346.5</v>
      </c>
      <c r="H21" s="53">
        <v>2.32</v>
      </c>
      <c r="I21" s="352">
        <v>7.33</v>
      </c>
      <c r="J21" s="53">
        <f t="shared" si="1"/>
        <v>9.65</v>
      </c>
      <c r="K21" s="53">
        <v>35.87</v>
      </c>
      <c r="L21" s="53">
        <v>259.61</v>
      </c>
      <c r="M21" s="53">
        <f t="shared" si="2"/>
        <v>295.48</v>
      </c>
      <c r="N21" s="352">
        <v>34.11</v>
      </c>
      <c r="O21" s="352">
        <v>264.22</v>
      </c>
      <c r="P21" s="352">
        <f t="shared" si="3"/>
        <v>298.33000000000004</v>
      </c>
      <c r="Q21" s="352">
        <f t="shared" si="4"/>
        <v>4.079999999999998</v>
      </c>
      <c r="R21" s="352">
        <f t="shared" si="5"/>
        <v>2.7199999999999704</v>
      </c>
      <c r="S21" s="352">
        <f t="shared" si="6"/>
        <v>6.799999999999969</v>
      </c>
      <c r="T21" s="53" t="s">
        <v>930</v>
      </c>
      <c r="U21" s="53">
        <v>977</v>
      </c>
      <c r="V21" s="53">
        <v>977</v>
      </c>
      <c r="W21">
        <v>1050</v>
      </c>
      <c r="X21" s="420">
        <f t="shared" si="7"/>
        <v>63</v>
      </c>
      <c r="Y21" s="420">
        <f t="shared" si="8"/>
        <v>243.6</v>
      </c>
      <c r="Z21" s="420">
        <f t="shared" si="9"/>
        <v>306.6</v>
      </c>
    </row>
    <row r="22" spans="1:26" ht="14.25">
      <c r="A22" s="54">
        <v>9</v>
      </c>
      <c r="B22" s="53" t="s">
        <v>894</v>
      </c>
      <c r="C22" s="53">
        <v>882</v>
      </c>
      <c r="D22" s="53">
        <v>882</v>
      </c>
      <c r="E22" s="53">
        <v>52.92</v>
      </c>
      <c r="F22" s="53">
        <v>238.14</v>
      </c>
      <c r="G22" s="53">
        <f t="shared" si="0"/>
        <v>291.06</v>
      </c>
      <c r="H22" s="53">
        <v>2.29</v>
      </c>
      <c r="I22" s="352">
        <v>7.26</v>
      </c>
      <c r="J22" s="53">
        <f t="shared" si="1"/>
        <v>9.55</v>
      </c>
      <c r="K22" s="53">
        <v>42.06</v>
      </c>
      <c r="L22" s="53">
        <v>191.16</v>
      </c>
      <c r="M22" s="53">
        <f t="shared" si="2"/>
        <v>233.22</v>
      </c>
      <c r="N22" s="352">
        <v>55.06</v>
      </c>
      <c r="O22" s="352">
        <v>161.57999999999998</v>
      </c>
      <c r="P22" s="352">
        <f t="shared" si="3"/>
        <v>216.64</v>
      </c>
      <c r="Q22" s="352">
        <f t="shared" si="4"/>
        <v>-10.71</v>
      </c>
      <c r="R22" s="352">
        <f t="shared" si="5"/>
        <v>36.84</v>
      </c>
      <c r="S22" s="352">
        <f t="shared" si="6"/>
        <v>26.130000000000003</v>
      </c>
      <c r="T22" s="53" t="s">
        <v>927</v>
      </c>
      <c r="U22" s="53">
        <v>882</v>
      </c>
      <c r="V22" s="53">
        <v>882</v>
      </c>
      <c r="W22">
        <v>882</v>
      </c>
      <c r="X22" s="420">
        <f t="shared" si="7"/>
        <v>52.92</v>
      </c>
      <c r="Y22" s="420">
        <f t="shared" si="8"/>
        <v>204.624</v>
      </c>
      <c r="Z22" s="420">
        <f t="shared" si="9"/>
        <v>257.544</v>
      </c>
    </row>
    <row r="23" spans="1:26" ht="14.25">
      <c r="A23" s="54">
        <v>10</v>
      </c>
      <c r="B23" s="53" t="s">
        <v>895</v>
      </c>
      <c r="C23" s="53">
        <v>1127</v>
      </c>
      <c r="D23" s="53">
        <v>1107</v>
      </c>
      <c r="E23" s="53">
        <v>67.62</v>
      </c>
      <c r="F23" s="53">
        <v>304.29</v>
      </c>
      <c r="G23" s="53">
        <f t="shared" si="0"/>
        <v>371.91</v>
      </c>
      <c r="H23" s="53">
        <v>2.22</v>
      </c>
      <c r="I23" s="352">
        <v>7.03</v>
      </c>
      <c r="J23" s="53">
        <f t="shared" si="1"/>
        <v>9.25</v>
      </c>
      <c r="K23" s="53">
        <v>58.64999999999999</v>
      </c>
      <c r="L23" s="53">
        <v>343.83000000000004</v>
      </c>
      <c r="M23" s="53">
        <f t="shared" si="2"/>
        <v>402.48</v>
      </c>
      <c r="N23" s="352">
        <v>68.5</v>
      </c>
      <c r="O23" s="352">
        <v>301.89</v>
      </c>
      <c r="P23" s="352">
        <f t="shared" si="3"/>
        <v>370.39</v>
      </c>
      <c r="Q23" s="352">
        <f t="shared" si="4"/>
        <v>-7.63000000000001</v>
      </c>
      <c r="R23" s="352">
        <f t="shared" si="5"/>
        <v>48.97000000000003</v>
      </c>
      <c r="S23" s="352">
        <f t="shared" si="6"/>
        <v>41.34000000000002</v>
      </c>
      <c r="T23" s="53" t="s">
        <v>931</v>
      </c>
      <c r="U23" s="53">
        <v>1107</v>
      </c>
      <c r="V23" s="53">
        <v>1107</v>
      </c>
      <c r="W23">
        <v>1127</v>
      </c>
      <c r="X23" s="420">
        <f t="shared" si="7"/>
        <v>67.62</v>
      </c>
      <c r="Y23" s="420">
        <f t="shared" si="8"/>
        <v>261.464</v>
      </c>
      <c r="Z23" s="420">
        <f t="shared" si="9"/>
        <v>329.084</v>
      </c>
    </row>
    <row r="24" spans="1:26" ht="14.25">
      <c r="A24" s="54">
        <v>11</v>
      </c>
      <c r="B24" s="53" t="s">
        <v>896</v>
      </c>
      <c r="C24" s="53">
        <v>480</v>
      </c>
      <c r="D24" s="53">
        <v>615</v>
      </c>
      <c r="E24" s="53">
        <v>28.8</v>
      </c>
      <c r="F24" s="53">
        <v>129.6</v>
      </c>
      <c r="G24" s="53">
        <f t="shared" si="0"/>
        <v>158.4</v>
      </c>
      <c r="H24" s="53">
        <v>2.28</v>
      </c>
      <c r="I24" s="352">
        <v>7.22</v>
      </c>
      <c r="J24" s="53">
        <f t="shared" si="1"/>
        <v>9.5</v>
      </c>
      <c r="K24" s="53">
        <v>30.089999999999996</v>
      </c>
      <c r="L24" s="53">
        <v>157.38</v>
      </c>
      <c r="M24" s="53">
        <f t="shared" si="2"/>
        <v>187.47</v>
      </c>
      <c r="N24" s="352">
        <v>27.274</v>
      </c>
      <c r="O24" s="352">
        <v>106.841</v>
      </c>
      <c r="P24" s="352">
        <f t="shared" si="3"/>
        <v>134.115</v>
      </c>
      <c r="Q24" s="352">
        <f t="shared" si="4"/>
        <v>5.0959999999999965</v>
      </c>
      <c r="R24" s="352">
        <f t="shared" si="5"/>
        <v>57.759</v>
      </c>
      <c r="S24" s="352">
        <f t="shared" si="6"/>
        <v>62.855</v>
      </c>
      <c r="T24" s="53" t="s">
        <v>927</v>
      </c>
      <c r="U24" s="53">
        <v>615</v>
      </c>
      <c r="V24" s="53">
        <v>615</v>
      </c>
      <c r="W24">
        <v>480</v>
      </c>
      <c r="X24" s="420">
        <f t="shared" si="7"/>
        <v>28.8</v>
      </c>
      <c r="Y24" s="420">
        <f t="shared" si="8"/>
        <v>111.36</v>
      </c>
      <c r="Z24" s="420">
        <f t="shared" si="9"/>
        <v>140.16</v>
      </c>
    </row>
    <row r="25" spans="1:26" ht="14.25">
      <c r="A25" s="54">
        <v>12</v>
      </c>
      <c r="B25" s="53" t="s">
        <v>897</v>
      </c>
      <c r="C25" s="53">
        <v>852</v>
      </c>
      <c r="D25" s="53">
        <v>820</v>
      </c>
      <c r="E25" s="53">
        <v>51.12</v>
      </c>
      <c r="F25" s="53">
        <v>230.04</v>
      </c>
      <c r="G25" s="53">
        <f t="shared" si="0"/>
        <v>281.15999999999997</v>
      </c>
      <c r="H25" s="53">
        <v>2.28</v>
      </c>
      <c r="I25" s="352">
        <v>7.22</v>
      </c>
      <c r="J25" s="53">
        <f t="shared" si="1"/>
        <v>9.5</v>
      </c>
      <c r="K25" s="352">
        <v>44.79</v>
      </c>
      <c r="L25" s="352">
        <v>212.51999999999998</v>
      </c>
      <c r="M25" s="53">
        <f t="shared" si="2"/>
        <v>257.31</v>
      </c>
      <c r="N25" s="352">
        <v>47.07</v>
      </c>
      <c r="O25" s="352">
        <v>219.74</v>
      </c>
      <c r="P25" s="352">
        <f t="shared" si="3"/>
        <v>266.81</v>
      </c>
      <c r="Q25" s="352">
        <f t="shared" si="4"/>
        <v>0</v>
      </c>
      <c r="R25" s="352">
        <f t="shared" si="5"/>
        <v>0</v>
      </c>
      <c r="S25" s="352">
        <f t="shared" si="6"/>
        <v>0</v>
      </c>
      <c r="T25" s="53" t="s">
        <v>932</v>
      </c>
      <c r="U25" s="53">
        <v>820</v>
      </c>
      <c r="V25" s="53">
        <v>820</v>
      </c>
      <c r="W25">
        <v>852</v>
      </c>
      <c r="X25" s="420">
        <f t="shared" si="7"/>
        <v>51.12</v>
      </c>
      <c r="Y25" s="420">
        <f t="shared" si="8"/>
        <v>197.664</v>
      </c>
      <c r="Z25" s="420">
        <f t="shared" si="9"/>
        <v>248.784</v>
      </c>
    </row>
    <row r="26" spans="1:26" ht="16.5" customHeight="1">
      <c r="A26" s="54">
        <v>13</v>
      </c>
      <c r="B26" s="53" t="s">
        <v>898</v>
      </c>
      <c r="C26" s="53">
        <v>1624</v>
      </c>
      <c r="D26" s="53">
        <v>1624</v>
      </c>
      <c r="E26" s="53">
        <v>97.44</v>
      </c>
      <c r="F26" s="53">
        <v>438.47999999999996</v>
      </c>
      <c r="G26" s="53">
        <f t="shared" si="0"/>
        <v>535.92</v>
      </c>
      <c r="H26" s="53">
        <v>2.27</v>
      </c>
      <c r="I26" s="352">
        <v>7.2</v>
      </c>
      <c r="J26" s="53">
        <f t="shared" si="1"/>
        <v>9.47</v>
      </c>
      <c r="K26" s="53">
        <v>57.38</v>
      </c>
      <c r="L26" s="53">
        <v>287.54999999999995</v>
      </c>
      <c r="M26" s="53">
        <f t="shared" si="2"/>
        <v>344.92999999999995</v>
      </c>
      <c r="N26" s="352">
        <v>59.650000000000006</v>
      </c>
      <c r="O26" s="352">
        <v>294.75</v>
      </c>
      <c r="P26" s="352">
        <f t="shared" si="3"/>
        <v>354.4</v>
      </c>
      <c r="Q26" s="352">
        <f t="shared" si="4"/>
        <v>0</v>
      </c>
      <c r="R26" s="352">
        <f t="shared" si="5"/>
        <v>0</v>
      </c>
      <c r="S26" s="352">
        <f t="shared" si="6"/>
        <v>0</v>
      </c>
      <c r="T26" s="53" t="s">
        <v>927</v>
      </c>
      <c r="U26" s="53">
        <v>1624</v>
      </c>
      <c r="V26" s="53">
        <v>1624</v>
      </c>
      <c r="W26">
        <v>1624</v>
      </c>
      <c r="X26" s="420">
        <f t="shared" si="7"/>
        <v>97.44</v>
      </c>
      <c r="Y26" s="420">
        <f t="shared" si="8"/>
        <v>376.768</v>
      </c>
      <c r="Z26" s="420">
        <f t="shared" si="9"/>
        <v>474.20799999999997</v>
      </c>
    </row>
    <row r="27" spans="1:26" ht="14.25">
      <c r="A27" s="54">
        <v>14</v>
      </c>
      <c r="B27" s="53" t="s">
        <v>899</v>
      </c>
      <c r="C27" s="53">
        <v>698</v>
      </c>
      <c r="D27" s="53">
        <v>630</v>
      </c>
      <c r="E27" s="53">
        <v>41.88</v>
      </c>
      <c r="F27" s="53">
        <v>188.46</v>
      </c>
      <c r="G27" s="53">
        <f t="shared" si="0"/>
        <v>230.34</v>
      </c>
      <c r="H27" s="53">
        <v>2.26</v>
      </c>
      <c r="I27" s="352">
        <v>7.14</v>
      </c>
      <c r="J27" s="53">
        <f t="shared" si="1"/>
        <v>9.399999999999999</v>
      </c>
      <c r="K27" s="53">
        <v>40.35</v>
      </c>
      <c r="L27" s="53">
        <v>176.82</v>
      </c>
      <c r="M27" s="53">
        <f t="shared" si="2"/>
        <v>217.17</v>
      </c>
      <c r="N27" s="352">
        <v>52.66</v>
      </c>
      <c r="O27" s="352">
        <v>166.76999999999998</v>
      </c>
      <c r="P27" s="352">
        <f t="shared" si="3"/>
        <v>219.42999999999998</v>
      </c>
      <c r="Q27" s="352">
        <f t="shared" si="4"/>
        <v>-10.049999999999997</v>
      </c>
      <c r="R27" s="352">
        <f t="shared" si="5"/>
        <v>17.189999999999998</v>
      </c>
      <c r="S27" s="352">
        <f t="shared" si="6"/>
        <v>7.140000000000001</v>
      </c>
      <c r="T27" s="53" t="s">
        <v>933</v>
      </c>
      <c r="U27" s="53">
        <v>630</v>
      </c>
      <c r="V27" s="53">
        <v>630</v>
      </c>
      <c r="W27">
        <v>698</v>
      </c>
      <c r="X27" s="420">
        <f t="shared" si="7"/>
        <v>41.88</v>
      </c>
      <c r="Y27" s="420">
        <f t="shared" si="8"/>
        <v>161.936</v>
      </c>
      <c r="Z27" s="420">
        <f t="shared" si="9"/>
        <v>203.816</v>
      </c>
    </row>
    <row r="28" spans="1:26" ht="14.25">
      <c r="A28" s="54">
        <v>15</v>
      </c>
      <c r="B28" s="53" t="s">
        <v>900</v>
      </c>
      <c r="C28" s="53">
        <v>581</v>
      </c>
      <c r="D28" s="53">
        <v>588</v>
      </c>
      <c r="E28" s="53">
        <v>34.86</v>
      </c>
      <c r="F28" s="53">
        <v>156.87</v>
      </c>
      <c r="G28" s="53">
        <f t="shared" si="0"/>
        <v>191.73000000000002</v>
      </c>
      <c r="H28" s="53">
        <v>2.27</v>
      </c>
      <c r="I28" s="352">
        <v>7.18</v>
      </c>
      <c r="J28" s="53">
        <f t="shared" si="1"/>
        <v>9.45</v>
      </c>
      <c r="K28" s="53">
        <v>33.27</v>
      </c>
      <c r="L28" s="53">
        <v>150.57</v>
      </c>
      <c r="M28" s="53">
        <f t="shared" si="2"/>
        <v>183.84</v>
      </c>
      <c r="N28" s="352">
        <v>35.52</v>
      </c>
      <c r="O28" s="352">
        <v>157.67783999999997</v>
      </c>
      <c r="P28" s="352">
        <f t="shared" si="3"/>
        <v>193.19783999999999</v>
      </c>
      <c r="Q28" s="352">
        <f t="shared" si="4"/>
        <v>0.020000000000003126</v>
      </c>
      <c r="R28" s="352">
        <f t="shared" si="5"/>
        <v>0.07216000000002509</v>
      </c>
      <c r="S28" s="352">
        <f t="shared" si="6"/>
        <v>0.09216000000002822</v>
      </c>
      <c r="T28" s="53" t="s">
        <v>927</v>
      </c>
      <c r="U28" s="53">
        <v>588</v>
      </c>
      <c r="V28" s="53">
        <v>588</v>
      </c>
      <c r="W28">
        <v>581</v>
      </c>
      <c r="X28" s="420">
        <f t="shared" si="7"/>
        <v>34.86</v>
      </c>
      <c r="Y28" s="420">
        <f t="shared" si="8"/>
        <v>134.792</v>
      </c>
      <c r="Z28" s="420">
        <f t="shared" si="9"/>
        <v>169.652</v>
      </c>
    </row>
    <row r="29" spans="1:26" ht="14.25">
      <c r="A29" s="54">
        <v>16</v>
      </c>
      <c r="B29" s="53" t="s">
        <v>901</v>
      </c>
      <c r="C29" s="53">
        <v>696</v>
      </c>
      <c r="D29" s="53">
        <v>650</v>
      </c>
      <c r="E29" s="53">
        <v>41.76</v>
      </c>
      <c r="F29" s="53">
        <v>187.92000000000002</v>
      </c>
      <c r="G29" s="53">
        <f t="shared" si="0"/>
        <v>229.68</v>
      </c>
      <c r="H29" s="53">
        <v>2.29</v>
      </c>
      <c r="I29" s="352">
        <v>7.26</v>
      </c>
      <c r="J29" s="53">
        <f t="shared" si="1"/>
        <v>9.55</v>
      </c>
      <c r="K29" s="53">
        <v>30.87</v>
      </c>
      <c r="L29" s="53">
        <v>174.61</v>
      </c>
      <c r="M29" s="53">
        <f t="shared" si="2"/>
        <v>205.48000000000002</v>
      </c>
      <c r="N29" s="352">
        <v>33.16</v>
      </c>
      <c r="O29" s="352">
        <v>181.83</v>
      </c>
      <c r="P29" s="352">
        <f t="shared" si="3"/>
        <v>214.99</v>
      </c>
      <c r="Q29" s="352">
        <f t="shared" si="4"/>
        <v>0</v>
      </c>
      <c r="R29" s="352">
        <f t="shared" si="5"/>
        <v>0.03999999999999204</v>
      </c>
      <c r="S29" s="352">
        <f t="shared" si="6"/>
        <v>0.03999999999999204</v>
      </c>
      <c r="T29" s="53" t="s">
        <v>934</v>
      </c>
      <c r="U29" s="53">
        <v>650</v>
      </c>
      <c r="V29" s="53">
        <v>650</v>
      </c>
      <c r="W29">
        <v>696</v>
      </c>
      <c r="X29" s="420">
        <f t="shared" si="7"/>
        <v>41.76</v>
      </c>
      <c r="Y29" s="420">
        <f t="shared" si="8"/>
        <v>161.472</v>
      </c>
      <c r="Z29" s="420">
        <f t="shared" si="9"/>
        <v>203.232</v>
      </c>
    </row>
    <row r="30" spans="1:26" ht="14.25">
      <c r="A30" s="54">
        <v>17</v>
      </c>
      <c r="B30" s="53" t="s">
        <v>902</v>
      </c>
      <c r="C30" s="53">
        <v>751</v>
      </c>
      <c r="D30" s="53">
        <v>731</v>
      </c>
      <c r="E30" s="53">
        <v>45.06</v>
      </c>
      <c r="F30" s="53">
        <v>202.77</v>
      </c>
      <c r="G30" s="53">
        <f t="shared" si="0"/>
        <v>247.83</v>
      </c>
      <c r="H30" s="53">
        <v>2.24</v>
      </c>
      <c r="I30" s="352">
        <v>7.11</v>
      </c>
      <c r="J30" s="53">
        <f t="shared" si="1"/>
        <v>9.350000000000001</v>
      </c>
      <c r="K30" s="53">
        <v>38.04</v>
      </c>
      <c r="L30" s="53">
        <v>202.26999999999998</v>
      </c>
      <c r="M30" s="53">
        <f t="shared" si="2"/>
        <v>240.30999999999997</v>
      </c>
      <c r="N30" s="352">
        <v>40.28163642857143</v>
      </c>
      <c r="O30" s="352">
        <v>209.37836357142857</v>
      </c>
      <c r="P30" s="352">
        <f t="shared" si="3"/>
        <v>249.66</v>
      </c>
      <c r="Q30" s="352">
        <f t="shared" si="4"/>
        <v>-0.001636428571430315</v>
      </c>
      <c r="R30" s="352">
        <f t="shared" si="5"/>
        <v>0.001636428571430315</v>
      </c>
      <c r="S30" s="352">
        <f t="shared" si="6"/>
        <v>0</v>
      </c>
      <c r="T30" s="53" t="s">
        <v>935</v>
      </c>
      <c r="U30" s="53">
        <v>731</v>
      </c>
      <c r="V30" s="53">
        <v>731</v>
      </c>
      <c r="W30">
        <v>751</v>
      </c>
      <c r="X30" s="420">
        <f t="shared" si="7"/>
        <v>45.06</v>
      </c>
      <c r="Y30" s="420">
        <f t="shared" si="8"/>
        <v>174.232</v>
      </c>
      <c r="Z30" s="420">
        <f t="shared" si="9"/>
        <v>219.292</v>
      </c>
    </row>
    <row r="31" spans="1:26" ht="14.25">
      <c r="A31" s="54">
        <v>18</v>
      </c>
      <c r="B31" s="53" t="s">
        <v>903</v>
      </c>
      <c r="C31" s="53">
        <v>559</v>
      </c>
      <c r="D31" s="53">
        <v>508</v>
      </c>
      <c r="E31" s="53">
        <v>33.54</v>
      </c>
      <c r="F31" s="53">
        <v>150.92999999999998</v>
      </c>
      <c r="G31" s="53">
        <f t="shared" si="0"/>
        <v>184.46999999999997</v>
      </c>
      <c r="H31" s="53">
        <v>2.27</v>
      </c>
      <c r="I31" s="352">
        <v>7.18</v>
      </c>
      <c r="J31" s="53">
        <f t="shared" si="1"/>
        <v>9.45</v>
      </c>
      <c r="K31" s="53">
        <v>15.44</v>
      </c>
      <c r="L31" s="53">
        <v>82.42</v>
      </c>
      <c r="M31" s="53">
        <f t="shared" si="2"/>
        <v>97.86</v>
      </c>
      <c r="N31" s="352">
        <v>17.709999999999997</v>
      </c>
      <c r="O31" s="352">
        <v>89.6</v>
      </c>
      <c r="P31" s="352">
        <f t="shared" si="3"/>
        <v>107.30999999999999</v>
      </c>
      <c r="Q31" s="352">
        <f t="shared" si="4"/>
        <v>0</v>
      </c>
      <c r="R31" s="352">
        <f t="shared" si="5"/>
        <v>0</v>
      </c>
      <c r="S31" s="352">
        <f t="shared" si="6"/>
        <v>0</v>
      </c>
      <c r="T31" s="53" t="s">
        <v>927</v>
      </c>
      <c r="U31" s="53">
        <v>508</v>
      </c>
      <c r="V31" s="53">
        <v>508</v>
      </c>
      <c r="W31">
        <v>559</v>
      </c>
      <c r="X31" s="420">
        <f t="shared" si="7"/>
        <v>33.54</v>
      </c>
      <c r="Y31" s="420">
        <f t="shared" si="8"/>
        <v>129.688</v>
      </c>
      <c r="Z31" s="420">
        <f t="shared" si="9"/>
        <v>163.22799999999998</v>
      </c>
    </row>
    <row r="32" spans="1:26" ht="14.25">
      <c r="A32" s="54">
        <v>19</v>
      </c>
      <c r="B32" s="53" t="s">
        <v>904</v>
      </c>
      <c r="C32" s="53">
        <v>1209</v>
      </c>
      <c r="D32" s="53">
        <v>1134</v>
      </c>
      <c r="E32" s="53">
        <v>72.54</v>
      </c>
      <c r="F32" s="53">
        <v>326.43</v>
      </c>
      <c r="G32" s="53">
        <f t="shared" si="0"/>
        <v>398.97</v>
      </c>
      <c r="H32" s="53">
        <v>2.28</v>
      </c>
      <c r="I32" s="352">
        <v>7.22</v>
      </c>
      <c r="J32" s="53">
        <f t="shared" si="1"/>
        <v>9.5</v>
      </c>
      <c r="K32" s="53">
        <v>55.059999999999995</v>
      </c>
      <c r="L32" s="53">
        <v>344.44</v>
      </c>
      <c r="M32" s="53">
        <f t="shared" si="2"/>
        <v>399.5</v>
      </c>
      <c r="N32" s="352">
        <v>55.14</v>
      </c>
      <c r="O32" s="352">
        <v>341.01</v>
      </c>
      <c r="P32" s="352">
        <f t="shared" si="3"/>
        <v>396.15</v>
      </c>
      <c r="Q32" s="352">
        <f t="shared" si="4"/>
        <v>2.1999999999999957</v>
      </c>
      <c r="R32" s="352">
        <f t="shared" si="5"/>
        <v>10.650000000000034</v>
      </c>
      <c r="S32" s="352">
        <f t="shared" si="6"/>
        <v>12.85000000000003</v>
      </c>
      <c r="T32" s="53" t="s">
        <v>929</v>
      </c>
      <c r="U32" s="53">
        <v>1134</v>
      </c>
      <c r="V32" s="53">
        <v>1134</v>
      </c>
      <c r="W32">
        <v>1209</v>
      </c>
      <c r="X32" s="420">
        <f t="shared" si="7"/>
        <v>72.54</v>
      </c>
      <c r="Y32" s="420">
        <f t="shared" si="8"/>
        <v>280.488</v>
      </c>
      <c r="Z32" s="420">
        <f t="shared" si="9"/>
        <v>353.028</v>
      </c>
    </row>
    <row r="33" spans="1:26" ht="14.25">
      <c r="A33" s="54">
        <v>20</v>
      </c>
      <c r="B33" s="53" t="s">
        <v>905</v>
      </c>
      <c r="C33" s="53">
        <v>882</v>
      </c>
      <c r="D33" s="53">
        <v>871</v>
      </c>
      <c r="E33" s="53">
        <v>52.92</v>
      </c>
      <c r="F33" s="53">
        <v>238.14</v>
      </c>
      <c r="G33" s="53">
        <f t="shared" si="0"/>
        <v>291.06</v>
      </c>
      <c r="H33" s="53">
        <v>2.27</v>
      </c>
      <c r="I33" s="352">
        <v>7.18</v>
      </c>
      <c r="J33" s="53">
        <f t="shared" si="1"/>
        <v>9.45</v>
      </c>
      <c r="K33" s="53">
        <v>69.99</v>
      </c>
      <c r="L33" s="53">
        <v>231.26</v>
      </c>
      <c r="M33" s="53">
        <f t="shared" si="2"/>
        <v>301.25</v>
      </c>
      <c r="N33" s="352">
        <v>75.42</v>
      </c>
      <c r="O33" s="352">
        <v>215.52</v>
      </c>
      <c r="P33" s="352">
        <f t="shared" si="3"/>
        <v>290.94</v>
      </c>
      <c r="Q33" s="352">
        <f t="shared" si="4"/>
        <v>-3.160000000000011</v>
      </c>
      <c r="R33" s="352">
        <f t="shared" si="5"/>
        <v>22.919999999999987</v>
      </c>
      <c r="S33" s="352">
        <f t="shared" si="6"/>
        <v>19.759999999999977</v>
      </c>
      <c r="T33" s="53" t="s">
        <v>936</v>
      </c>
      <c r="U33" s="53">
        <v>871</v>
      </c>
      <c r="V33" s="53">
        <v>871</v>
      </c>
      <c r="W33">
        <v>882</v>
      </c>
      <c r="X33" s="420">
        <f t="shared" si="7"/>
        <v>52.92</v>
      </c>
      <c r="Y33" s="420">
        <f t="shared" si="8"/>
        <v>204.624</v>
      </c>
      <c r="Z33" s="420">
        <f t="shared" si="9"/>
        <v>257.544</v>
      </c>
    </row>
    <row r="34" spans="1:26" ht="14.25">
      <c r="A34" s="54">
        <v>21</v>
      </c>
      <c r="B34" s="53" t="s">
        <v>906</v>
      </c>
      <c r="C34" s="53">
        <v>1154</v>
      </c>
      <c r="D34" s="53">
        <v>1084</v>
      </c>
      <c r="E34" s="53">
        <v>69.24</v>
      </c>
      <c r="F34" s="53">
        <v>311.58</v>
      </c>
      <c r="G34" s="53">
        <f t="shared" si="0"/>
        <v>380.82</v>
      </c>
      <c r="H34" s="53">
        <v>2.55</v>
      </c>
      <c r="I34" s="352">
        <v>8.1</v>
      </c>
      <c r="J34" s="53">
        <f t="shared" si="1"/>
        <v>10.649999999999999</v>
      </c>
      <c r="K34" s="53">
        <v>80.6</v>
      </c>
      <c r="L34" s="53">
        <v>326.23</v>
      </c>
      <c r="M34" s="53">
        <f t="shared" si="2"/>
        <v>406.83000000000004</v>
      </c>
      <c r="N34" s="352">
        <v>91.612</v>
      </c>
      <c r="O34" s="352">
        <v>290.068</v>
      </c>
      <c r="P34" s="352">
        <f t="shared" si="3"/>
        <v>381.67999999999995</v>
      </c>
      <c r="Q34" s="352">
        <f t="shared" si="4"/>
        <v>-8.462000000000003</v>
      </c>
      <c r="R34" s="352">
        <f t="shared" si="5"/>
        <v>44.26200000000006</v>
      </c>
      <c r="S34" s="352">
        <f t="shared" si="6"/>
        <v>35.800000000000054</v>
      </c>
      <c r="T34" s="53" t="s">
        <v>927</v>
      </c>
      <c r="U34" s="53">
        <v>1084</v>
      </c>
      <c r="V34" s="53">
        <v>1084</v>
      </c>
      <c r="W34">
        <v>1154</v>
      </c>
      <c r="X34" s="420">
        <f t="shared" si="7"/>
        <v>69.24</v>
      </c>
      <c r="Y34" s="420">
        <f t="shared" si="8"/>
        <v>267.728</v>
      </c>
      <c r="Z34" s="420">
        <f t="shared" si="9"/>
        <v>336.968</v>
      </c>
    </row>
    <row r="35" spans="1:26" ht="15">
      <c r="A35" s="508" t="s">
        <v>17</v>
      </c>
      <c r="B35" s="53"/>
      <c r="C35" s="53">
        <f>SUM(C14:C34)</f>
        <v>18652</v>
      </c>
      <c r="D35" s="53">
        <f>SUM(D14:D34)</f>
        <v>18193</v>
      </c>
      <c r="E35" s="53">
        <f>SUM(E14:E34)</f>
        <v>1119.12</v>
      </c>
      <c r="F35" s="53">
        <f>SUM(F14:F34)</f>
        <v>5036.040000000001</v>
      </c>
      <c r="G35" s="53">
        <f>SUM(G14:G34)</f>
        <v>6155.160000000001</v>
      </c>
      <c r="H35" s="53">
        <f aca="true" t="shared" si="10" ref="H35:S35">SUM(H14:H34)</f>
        <v>48.160000000000004</v>
      </c>
      <c r="I35" s="53">
        <f t="shared" si="10"/>
        <v>152.46</v>
      </c>
      <c r="J35" s="53">
        <f t="shared" si="10"/>
        <v>200.61999999999998</v>
      </c>
      <c r="K35" s="53">
        <f t="shared" si="10"/>
        <v>971.1099999999999</v>
      </c>
      <c r="L35" s="53">
        <f t="shared" si="10"/>
        <v>4703.280000000001</v>
      </c>
      <c r="M35" s="53">
        <f t="shared" si="10"/>
        <v>5674.389999999999</v>
      </c>
      <c r="N35" s="53">
        <f t="shared" si="10"/>
        <v>1063.9226268</v>
      </c>
      <c r="O35" s="53">
        <f t="shared" si="10"/>
        <v>4470.6392832</v>
      </c>
      <c r="P35" s="53">
        <f t="shared" si="10"/>
        <v>5534.561909999999</v>
      </c>
      <c r="Q35" s="53">
        <f t="shared" si="10"/>
        <v>-44.65262680000004</v>
      </c>
      <c r="R35" s="53">
        <f t="shared" si="10"/>
        <v>385.1007168000001</v>
      </c>
      <c r="S35" s="53">
        <f t="shared" si="10"/>
        <v>340.4480900000002</v>
      </c>
      <c r="T35" s="53" t="s">
        <v>925</v>
      </c>
      <c r="U35" s="53">
        <f>SUM(U14:U34)</f>
        <v>18193</v>
      </c>
      <c r="V35" s="53">
        <f>SUM(V14:V34)</f>
        <v>18193</v>
      </c>
      <c r="W35">
        <f>SUM(W14:W34)</f>
        <v>18652</v>
      </c>
      <c r="X35" s="420">
        <f>W35*1900*2/100000</f>
        <v>708.776</v>
      </c>
      <c r="Y35" s="420">
        <f t="shared" si="8"/>
        <v>4327.264</v>
      </c>
      <c r="Z35" s="420">
        <f t="shared" si="9"/>
        <v>5036.04</v>
      </c>
    </row>
    <row r="36" spans="3:5" ht="12.75">
      <c r="C36">
        <f>C35+'AT-8A_Hon_CCH_UPry'!C34</f>
        <v>30423</v>
      </c>
      <c r="D36">
        <f>D35+'AT-8A_Hon_CCH_UPry'!D34</f>
        <v>29596</v>
      </c>
      <c r="E36">
        <f>D36/C36</f>
        <v>0.9728166190053578</v>
      </c>
    </row>
    <row r="37" spans="1:16" ht="51.75" customHeight="1">
      <c r="A37" s="752" t="s">
        <v>1054</v>
      </c>
      <c r="B37" s="752"/>
      <c r="C37" s="752"/>
      <c r="D37" s="752"/>
      <c r="E37" s="752"/>
      <c r="F37" s="752"/>
      <c r="G37" s="752"/>
      <c r="H37" s="752"/>
      <c r="I37" s="752"/>
      <c r="J37" s="752"/>
      <c r="K37" s="752"/>
      <c r="L37" s="752"/>
      <c r="M37" s="752"/>
      <c r="P37" s="420">
        <f>P35+'AT-8A_Hon_CCH_UPry'!P34</f>
        <v>9217.88526</v>
      </c>
    </row>
    <row r="40" spans="1:22" ht="12.75" customHeight="1">
      <c r="A40" s="15" t="s">
        <v>12</v>
      </c>
      <c r="B40" s="15"/>
      <c r="C40" s="15"/>
      <c r="D40" s="15"/>
      <c r="E40" s="15"/>
      <c r="F40" s="15"/>
      <c r="G40" s="15"/>
      <c r="H40" s="15"/>
      <c r="I40" s="15"/>
      <c r="J40" s="15"/>
      <c r="K40" s="15"/>
      <c r="L40" s="15"/>
      <c r="M40" s="15"/>
      <c r="N40" s="16"/>
      <c r="O40" s="16"/>
      <c r="P40" s="89"/>
      <c r="Q40" s="89"/>
      <c r="S40" s="641" t="s">
        <v>1040</v>
      </c>
      <c r="T40" s="641"/>
      <c r="U40" s="641"/>
      <c r="V40" s="641"/>
    </row>
    <row r="41" spans="1:22" ht="12.75" customHeight="1">
      <c r="A41" s="89"/>
      <c r="B41" s="89"/>
      <c r="C41" s="89">
        <f>C35+'AT-8A_Hon_CCH_UPry'!C34</f>
        <v>30423</v>
      </c>
      <c r="D41" s="89"/>
      <c r="E41" s="89"/>
      <c r="F41" s="89"/>
      <c r="G41" s="89"/>
      <c r="H41" s="89"/>
      <c r="I41" s="89"/>
      <c r="J41" s="89"/>
      <c r="K41" s="578">
        <f>K35+'AT-8A_Hon_CCH_UPry'!K34</f>
        <v>1749.1799999999998</v>
      </c>
      <c r="L41" s="578">
        <f>L35+'AT-8A_Hon_CCH_UPry'!L34</f>
        <v>7749.680000000001</v>
      </c>
      <c r="M41" s="89"/>
      <c r="N41" s="89"/>
      <c r="O41" s="89"/>
      <c r="P41" s="89"/>
      <c r="Q41" s="89"/>
      <c r="S41" s="641"/>
      <c r="T41" s="641"/>
      <c r="U41" s="641"/>
      <c r="V41" s="641"/>
    </row>
    <row r="42" spans="1:22" ht="21.75" customHeight="1">
      <c r="A42" s="89"/>
      <c r="B42" s="89"/>
      <c r="C42" s="89"/>
      <c r="D42" s="89"/>
      <c r="E42" s="89"/>
      <c r="F42" s="89"/>
      <c r="G42" s="89"/>
      <c r="H42" s="89"/>
      <c r="I42" s="89"/>
      <c r="J42" s="89"/>
      <c r="K42" s="89"/>
      <c r="L42" s="89"/>
      <c r="M42" s="89"/>
      <c r="N42" s="89"/>
      <c r="O42" s="89"/>
      <c r="P42" s="89"/>
      <c r="Q42" s="89"/>
      <c r="S42" s="641"/>
      <c r="T42" s="641"/>
      <c r="U42" s="641"/>
      <c r="V42" s="641"/>
    </row>
    <row r="43" spans="15:17" ht="12.75">
      <c r="O43" s="37"/>
      <c r="P43" s="37"/>
      <c r="Q43" s="37"/>
    </row>
  </sheetData>
  <sheetProtection/>
  <mergeCells count="21">
    <mergeCell ref="A3:Q3"/>
    <mergeCell ref="K11:M11"/>
    <mergeCell ref="N11:P11"/>
    <mergeCell ref="T11:T12"/>
    <mergeCell ref="Q1:V1"/>
    <mergeCell ref="H11:J11"/>
    <mergeCell ref="Q11:S11"/>
    <mergeCell ref="A11:A12"/>
    <mergeCell ref="A5:Q5"/>
    <mergeCell ref="A8:S8"/>
    <mergeCell ref="A4:P4"/>
    <mergeCell ref="C11:C12"/>
    <mergeCell ref="E11:G11"/>
    <mergeCell ref="P10:V10"/>
    <mergeCell ref="S40:V42"/>
    <mergeCell ref="U9:V9"/>
    <mergeCell ref="V11:V12"/>
    <mergeCell ref="U11:U12"/>
    <mergeCell ref="D11:D12"/>
    <mergeCell ref="A37:M37"/>
    <mergeCell ref="B11:B12"/>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67" r:id="rId1"/>
</worksheet>
</file>

<file path=xl/worksheets/sheet26.xml><?xml version="1.0" encoding="utf-8"?>
<worksheet xmlns="http://schemas.openxmlformats.org/spreadsheetml/2006/main" xmlns:r="http://schemas.openxmlformats.org/officeDocument/2006/relationships">
  <sheetPr>
    <tabColor rgb="FFFFFF00"/>
    <pageSetUpPr fitToPage="1"/>
  </sheetPr>
  <dimension ref="A1:AA42"/>
  <sheetViews>
    <sheetView view="pageBreakPreview" zoomScale="70" zoomScaleNormal="80" zoomScaleSheetLayoutView="70" zoomScalePageLayoutView="0" workbookViewId="0" topLeftCell="C8">
      <selection activeCell="AA13" sqref="AA13:AA33"/>
    </sheetView>
  </sheetViews>
  <sheetFormatPr defaultColWidth="9.140625" defaultRowHeight="12.75"/>
  <cols>
    <col min="1" max="1" width="9.28125" style="0" bestFit="1" customWidth="1"/>
    <col min="2" max="2" width="16.8515625" style="0" customWidth="1"/>
    <col min="3" max="3" width="14.7109375" style="0" customWidth="1"/>
    <col min="4" max="4" width="11.140625" style="0" customWidth="1"/>
    <col min="5" max="5" width="12.421875" style="0" customWidth="1"/>
    <col min="6" max="6" width="12.00390625" style="0" customWidth="1"/>
    <col min="7" max="7" width="13.140625" style="0" customWidth="1"/>
    <col min="8" max="11" width="9.28125" style="0" bestFit="1" customWidth="1"/>
    <col min="12" max="13" width="9.57421875" style="0" bestFit="1" customWidth="1"/>
    <col min="14" max="14" width="9.28125" style="0" bestFit="1" customWidth="1"/>
    <col min="15" max="16" width="9.57421875" style="0" bestFit="1" customWidth="1"/>
    <col min="17" max="19" width="9.28125" style="0" bestFit="1" customWidth="1"/>
    <col min="20" max="20" width="18.7109375" style="0" customWidth="1"/>
    <col min="21" max="21" width="11.140625" style="0" customWidth="1"/>
    <col min="22" max="22" width="14.57421875" style="0" customWidth="1"/>
  </cols>
  <sheetData>
    <row r="1" spans="17:22" ht="15">
      <c r="Q1" s="753" t="s">
        <v>203</v>
      </c>
      <c r="R1" s="753"/>
      <c r="S1" s="753"/>
      <c r="T1" s="753"/>
      <c r="U1" s="753"/>
      <c r="V1" s="753"/>
    </row>
    <row r="3" spans="1:17" ht="15">
      <c r="A3" s="699" t="s">
        <v>0</v>
      </c>
      <c r="B3" s="699"/>
      <c r="C3" s="699"/>
      <c r="D3" s="699"/>
      <c r="E3" s="699"/>
      <c r="F3" s="699"/>
      <c r="G3" s="699"/>
      <c r="H3" s="699"/>
      <c r="I3" s="699"/>
      <c r="J3" s="699"/>
      <c r="K3" s="699"/>
      <c r="L3" s="699"/>
      <c r="M3" s="699"/>
      <c r="N3" s="699"/>
      <c r="O3" s="699"/>
      <c r="P3" s="699"/>
      <c r="Q3" s="699"/>
    </row>
    <row r="4" spans="1:17" ht="20.25">
      <c r="A4" s="683" t="s">
        <v>697</v>
      </c>
      <c r="B4" s="683"/>
      <c r="C4" s="683"/>
      <c r="D4" s="683"/>
      <c r="E4" s="683"/>
      <c r="F4" s="683"/>
      <c r="G4" s="683"/>
      <c r="H4" s="683"/>
      <c r="I4" s="683"/>
      <c r="J4" s="683"/>
      <c r="K4" s="683"/>
      <c r="L4" s="683"/>
      <c r="M4" s="683"/>
      <c r="N4" s="683"/>
      <c r="O4" s="683"/>
      <c r="P4" s="683"/>
      <c r="Q4" s="45"/>
    </row>
    <row r="5" spans="1:17" ht="15.75">
      <c r="A5" s="756" t="s">
        <v>207</v>
      </c>
      <c r="B5" s="756"/>
      <c r="C5" s="756"/>
      <c r="D5" s="756"/>
      <c r="E5" s="756"/>
      <c r="F5" s="756"/>
      <c r="G5" s="756"/>
      <c r="H5" s="756"/>
      <c r="I5" s="756"/>
      <c r="J5" s="756"/>
      <c r="K5" s="756"/>
      <c r="L5" s="756"/>
      <c r="M5" s="756"/>
      <c r="N5" s="756"/>
      <c r="O5" s="756"/>
      <c r="P5" s="756"/>
      <c r="Q5" s="756"/>
    </row>
    <row r="6" spans="1:21" ht="12.75">
      <c r="A6" s="37"/>
      <c r="B6" s="37"/>
      <c r="C6" s="172"/>
      <c r="D6" s="37"/>
      <c r="E6" s="37"/>
      <c r="F6" s="37"/>
      <c r="G6" s="37"/>
      <c r="H6" s="37"/>
      <c r="I6" s="37"/>
      <c r="J6" s="37"/>
      <c r="K6" s="37"/>
      <c r="L6" s="37"/>
      <c r="M6" s="37"/>
      <c r="N6" s="37"/>
      <c r="O6" s="37"/>
      <c r="P6" s="37"/>
      <c r="Q6" s="37"/>
      <c r="U6" s="37"/>
    </row>
    <row r="7" spans="1:19" ht="15.75">
      <c r="A7" s="616" t="s">
        <v>846</v>
      </c>
      <c r="B7" s="616"/>
      <c r="C7" s="616"/>
      <c r="D7" s="616"/>
      <c r="E7" s="616"/>
      <c r="F7" s="616"/>
      <c r="G7" s="616"/>
      <c r="H7" s="616"/>
      <c r="I7" s="616"/>
      <c r="J7" s="616"/>
      <c r="K7" s="616"/>
      <c r="L7" s="616"/>
      <c r="M7" s="616"/>
      <c r="N7" s="616"/>
      <c r="O7" s="616"/>
      <c r="P7" s="616"/>
      <c r="Q7" s="616"/>
      <c r="R7" s="616"/>
      <c r="S7" s="616"/>
    </row>
    <row r="8" spans="1:22" ht="15.75">
      <c r="A8" s="48"/>
      <c r="B8" s="41"/>
      <c r="C8" s="41"/>
      <c r="D8" s="41"/>
      <c r="E8" s="41"/>
      <c r="F8" s="41"/>
      <c r="G8" s="41"/>
      <c r="H8" s="41"/>
      <c r="I8" s="41"/>
      <c r="J8" s="41"/>
      <c r="K8" s="41"/>
      <c r="L8" s="41"/>
      <c r="M8" s="41"/>
      <c r="N8" s="41"/>
      <c r="O8" s="41"/>
      <c r="P8" s="751" t="s">
        <v>222</v>
      </c>
      <c r="Q8" s="751"/>
      <c r="R8" s="751"/>
      <c r="S8" s="751"/>
      <c r="T8" s="751"/>
      <c r="U8" s="751"/>
      <c r="V8" s="751"/>
    </row>
    <row r="9" spans="16:22" ht="12.75">
      <c r="P9" s="692" t="s">
        <v>777</v>
      </c>
      <c r="Q9" s="692"/>
      <c r="R9" s="692"/>
      <c r="S9" s="692"/>
      <c r="T9" s="692"/>
      <c r="U9" s="692"/>
      <c r="V9" s="692"/>
    </row>
    <row r="10" spans="1:22" ht="28.5" customHeight="1">
      <c r="A10" s="754" t="s">
        <v>22</v>
      </c>
      <c r="B10" s="693" t="s">
        <v>201</v>
      </c>
      <c r="C10" s="693" t="s">
        <v>363</v>
      </c>
      <c r="D10" s="693" t="s">
        <v>470</v>
      </c>
      <c r="E10" s="619" t="s">
        <v>757</v>
      </c>
      <c r="F10" s="619"/>
      <c r="G10" s="619"/>
      <c r="H10" s="587" t="s">
        <v>788</v>
      </c>
      <c r="I10" s="588"/>
      <c r="J10" s="589"/>
      <c r="K10" s="651" t="s">
        <v>365</v>
      </c>
      <c r="L10" s="652"/>
      <c r="M10" s="745"/>
      <c r="N10" s="757" t="s">
        <v>153</v>
      </c>
      <c r="O10" s="758"/>
      <c r="P10" s="759"/>
      <c r="Q10" s="604" t="s">
        <v>789</v>
      </c>
      <c r="R10" s="604"/>
      <c r="S10" s="604"/>
      <c r="T10" s="693" t="s">
        <v>244</v>
      </c>
      <c r="U10" s="693" t="s">
        <v>418</v>
      </c>
      <c r="V10" s="693" t="s">
        <v>366</v>
      </c>
    </row>
    <row r="11" spans="1:22" ht="69" customHeight="1">
      <c r="A11" s="755"/>
      <c r="B11" s="694"/>
      <c r="C11" s="694"/>
      <c r="D11" s="694"/>
      <c r="E11" s="5" t="s">
        <v>176</v>
      </c>
      <c r="F11" s="5" t="s">
        <v>202</v>
      </c>
      <c r="G11" s="5" t="s">
        <v>17</v>
      </c>
      <c r="H11" s="5" t="s">
        <v>176</v>
      </c>
      <c r="I11" s="5" t="s">
        <v>202</v>
      </c>
      <c r="J11" s="5" t="s">
        <v>17</v>
      </c>
      <c r="K11" s="5" t="s">
        <v>176</v>
      </c>
      <c r="L11" s="5" t="s">
        <v>202</v>
      </c>
      <c r="M11" s="5" t="s">
        <v>17</v>
      </c>
      <c r="N11" s="5" t="s">
        <v>176</v>
      </c>
      <c r="O11" s="5" t="s">
        <v>202</v>
      </c>
      <c r="P11" s="5" t="s">
        <v>17</v>
      </c>
      <c r="Q11" s="5" t="s">
        <v>232</v>
      </c>
      <c r="R11" s="5" t="s">
        <v>214</v>
      </c>
      <c r="S11" s="5" t="s">
        <v>215</v>
      </c>
      <c r="T11" s="694"/>
      <c r="U11" s="694"/>
      <c r="V11" s="694"/>
    </row>
    <row r="12" spans="1:22" ht="12.75">
      <c r="A12" s="171">
        <v>1</v>
      </c>
      <c r="B12" s="113">
        <v>2</v>
      </c>
      <c r="C12" s="8">
        <v>3</v>
      </c>
      <c r="D12" s="171">
        <v>4</v>
      </c>
      <c r="E12" s="113">
        <v>5</v>
      </c>
      <c r="F12" s="8">
        <v>6</v>
      </c>
      <c r="G12" s="171">
        <v>7</v>
      </c>
      <c r="H12" s="113">
        <v>8</v>
      </c>
      <c r="I12" s="8">
        <v>9</v>
      </c>
      <c r="J12" s="171">
        <v>10</v>
      </c>
      <c r="K12" s="113">
        <v>11</v>
      </c>
      <c r="L12" s="8">
        <v>12</v>
      </c>
      <c r="M12" s="171">
        <v>13</v>
      </c>
      <c r="N12" s="113">
        <v>14</v>
      </c>
      <c r="O12" s="8">
        <v>15</v>
      </c>
      <c r="P12" s="171">
        <v>16</v>
      </c>
      <c r="Q12" s="113">
        <v>17</v>
      </c>
      <c r="R12" s="8">
        <v>18</v>
      </c>
      <c r="S12" s="171">
        <v>19</v>
      </c>
      <c r="T12" s="113">
        <v>20</v>
      </c>
      <c r="U12" s="171">
        <v>21</v>
      </c>
      <c r="V12" s="113">
        <v>22</v>
      </c>
    </row>
    <row r="13" spans="1:27" ht="15">
      <c r="A13" s="372">
        <v>1</v>
      </c>
      <c r="B13" s="509" t="s">
        <v>886</v>
      </c>
      <c r="C13" s="509">
        <v>640</v>
      </c>
      <c r="D13" s="509">
        <v>572</v>
      </c>
      <c r="E13" s="509">
        <v>38.4</v>
      </c>
      <c r="F13" s="509">
        <v>172.79999999999998</v>
      </c>
      <c r="G13" s="509">
        <f>SUM(E13:F13)</f>
        <v>211.2</v>
      </c>
      <c r="H13" s="510">
        <v>1.46</v>
      </c>
      <c r="I13" s="510">
        <v>4.64</v>
      </c>
      <c r="J13" s="510">
        <f>SUM(H13:I13)</f>
        <v>6.1</v>
      </c>
      <c r="K13" s="510">
        <v>26.479999999999997</v>
      </c>
      <c r="L13" s="510">
        <v>146.02999999999997</v>
      </c>
      <c r="M13" s="510">
        <f>SUM(K13:L13)</f>
        <v>172.50999999999996</v>
      </c>
      <c r="N13" s="510">
        <v>30.630000000000003</v>
      </c>
      <c r="O13" s="510">
        <v>147.98000000000002</v>
      </c>
      <c r="P13" s="510">
        <f>SUM(N13:O13)</f>
        <v>178.61</v>
      </c>
      <c r="Q13" s="510">
        <f>H13+K13-N13</f>
        <v>-2.690000000000005</v>
      </c>
      <c r="R13" s="510">
        <f>I13+L13-O13</f>
        <v>2.689999999999941</v>
      </c>
      <c r="S13" s="510">
        <f>SUM(Q13:R13)</f>
        <v>-6.394884621840902E-14</v>
      </c>
      <c r="T13" s="509" t="s">
        <v>925</v>
      </c>
      <c r="U13" s="509">
        <v>572</v>
      </c>
      <c r="V13" s="509">
        <v>572</v>
      </c>
      <c r="W13">
        <f>C13*1900*2/100000</f>
        <v>24.32</v>
      </c>
      <c r="X13">
        <f>C13*2900*8/100000</f>
        <v>148.48</v>
      </c>
      <c r="Y13">
        <f>SUM(W13:X13)</f>
        <v>172.79999999999998</v>
      </c>
      <c r="AA13">
        <f>G13+'AT-8_Hon_CCH_Pry'!G14</f>
        <v>533.94</v>
      </c>
    </row>
    <row r="14" spans="1:27" ht="15">
      <c r="A14" s="372">
        <v>2</v>
      </c>
      <c r="B14" s="509" t="s">
        <v>887</v>
      </c>
      <c r="C14" s="509">
        <v>907</v>
      </c>
      <c r="D14" s="509">
        <v>845</v>
      </c>
      <c r="E14" s="509">
        <v>54.42</v>
      </c>
      <c r="F14" s="509">
        <v>244.89000000000001</v>
      </c>
      <c r="G14" s="509">
        <f aca="true" t="shared" si="0" ref="G14:G33">SUM(E14:F14)</f>
        <v>299.31</v>
      </c>
      <c r="H14" s="510">
        <v>1.22</v>
      </c>
      <c r="I14" s="510">
        <v>3.88</v>
      </c>
      <c r="J14" s="510">
        <f aca="true" t="shared" si="1" ref="J14:J33">SUM(H14:I14)</f>
        <v>5.1</v>
      </c>
      <c r="K14" s="510">
        <v>140.85</v>
      </c>
      <c r="L14" s="510">
        <v>145.29</v>
      </c>
      <c r="M14" s="510">
        <f aca="true" t="shared" si="2" ref="M14:M33">SUM(K14:L14)</f>
        <v>286.14</v>
      </c>
      <c r="N14" s="510">
        <v>42.94177571428572</v>
      </c>
      <c r="O14" s="510">
        <v>238.13822428571427</v>
      </c>
      <c r="P14" s="510">
        <f aca="true" t="shared" si="3" ref="P14:P33">SUM(N14:O14)</f>
        <v>281.08</v>
      </c>
      <c r="Q14" s="510">
        <f aca="true" t="shared" si="4" ref="Q14:Q33">H14+K14-N14</f>
        <v>99.12822428571428</v>
      </c>
      <c r="R14" s="510">
        <f aca="true" t="shared" si="5" ref="R14:R33">I14+L14-O14</f>
        <v>-88.96822428571429</v>
      </c>
      <c r="S14" s="510">
        <f aca="true" t="shared" si="6" ref="S14:S33">SUM(Q14:R14)</f>
        <v>10.159999999999997</v>
      </c>
      <c r="T14" s="509" t="s">
        <v>925</v>
      </c>
      <c r="U14" s="509">
        <v>845</v>
      </c>
      <c r="V14" s="509">
        <v>845</v>
      </c>
      <c r="W14">
        <f aca="true" t="shared" si="7" ref="W14:W34">C14*1900*2/100000</f>
        <v>34.466</v>
      </c>
      <c r="X14">
        <f aca="true" t="shared" si="8" ref="X14:X34">C14*2900*8/100000</f>
        <v>210.424</v>
      </c>
      <c r="Y14">
        <f aca="true" t="shared" si="9" ref="Y14:Y33">SUM(W14:X14)</f>
        <v>244.89000000000001</v>
      </c>
      <c r="AA14">
        <f>G14+'AT-8_Hon_CCH_Pry'!G15</f>
        <v>689.7</v>
      </c>
    </row>
    <row r="15" spans="1:27" ht="16.5" customHeight="1">
      <c r="A15" s="372">
        <v>3</v>
      </c>
      <c r="B15" s="509" t="s">
        <v>888</v>
      </c>
      <c r="C15" s="509">
        <v>246</v>
      </c>
      <c r="D15" s="509">
        <v>252</v>
      </c>
      <c r="E15" s="509">
        <v>14.76</v>
      </c>
      <c r="F15" s="509">
        <v>66.42</v>
      </c>
      <c r="G15" s="509">
        <f t="shared" si="0"/>
        <v>81.18</v>
      </c>
      <c r="H15" s="510">
        <v>1.24</v>
      </c>
      <c r="I15" s="510">
        <v>3.93</v>
      </c>
      <c r="J15" s="510">
        <f t="shared" si="1"/>
        <v>5.17</v>
      </c>
      <c r="K15" s="510">
        <v>24.57</v>
      </c>
      <c r="L15" s="510">
        <v>113.25</v>
      </c>
      <c r="M15" s="510">
        <f t="shared" si="2"/>
        <v>137.82</v>
      </c>
      <c r="N15" s="510">
        <v>34.979844</v>
      </c>
      <c r="O15" s="510">
        <v>60.924505999999994</v>
      </c>
      <c r="P15" s="510">
        <f t="shared" si="3"/>
        <v>95.90435</v>
      </c>
      <c r="Q15" s="510">
        <f t="shared" si="4"/>
        <v>-9.169844000000001</v>
      </c>
      <c r="R15" s="510">
        <f t="shared" si="5"/>
        <v>56.25549400000001</v>
      </c>
      <c r="S15" s="510">
        <f t="shared" si="6"/>
        <v>47.085650000000015</v>
      </c>
      <c r="T15" s="509" t="s">
        <v>926</v>
      </c>
      <c r="U15" s="509">
        <v>252</v>
      </c>
      <c r="V15" s="509">
        <v>252</v>
      </c>
      <c r="W15">
        <f t="shared" si="7"/>
        <v>9.348</v>
      </c>
      <c r="X15">
        <f t="shared" si="8"/>
        <v>57.072</v>
      </c>
      <c r="Y15">
        <f t="shared" si="9"/>
        <v>66.42</v>
      </c>
      <c r="AA15">
        <f>G15+'AT-8_Hon_CCH_Pry'!G16</f>
        <v>250.47</v>
      </c>
    </row>
    <row r="16" spans="1:27" ht="15">
      <c r="A16" s="372">
        <v>4</v>
      </c>
      <c r="B16" s="509" t="s">
        <v>889</v>
      </c>
      <c r="C16" s="509">
        <v>547</v>
      </c>
      <c r="D16" s="509">
        <v>545</v>
      </c>
      <c r="E16" s="509">
        <v>32.82</v>
      </c>
      <c r="F16" s="509">
        <v>147.69</v>
      </c>
      <c r="G16" s="509">
        <f t="shared" si="0"/>
        <v>180.51</v>
      </c>
      <c r="H16" s="510">
        <v>1.23</v>
      </c>
      <c r="I16" s="510">
        <v>3.89</v>
      </c>
      <c r="J16" s="510">
        <f t="shared" si="1"/>
        <v>5.12</v>
      </c>
      <c r="K16" s="510">
        <v>39.04</v>
      </c>
      <c r="L16" s="510">
        <v>173.96</v>
      </c>
      <c r="M16" s="510">
        <f t="shared" si="2"/>
        <v>213</v>
      </c>
      <c r="N16" s="510">
        <v>40.84</v>
      </c>
      <c r="O16" s="510">
        <v>177.18</v>
      </c>
      <c r="P16" s="510">
        <f t="shared" si="3"/>
        <v>218.02</v>
      </c>
      <c r="Q16" s="510">
        <f t="shared" si="4"/>
        <v>-0.5700000000000074</v>
      </c>
      <c r="R16" s="510">
        <f t="shared" si="5"/>
        <v>0.6699999999999875</v>
      </c>
      <c r="S16" s="510">
        <f t="shared" si="6"/>
        <v>0.0999999999999801</v>
      </c>
      <c r="T16" s="509" t="s">
        <v>925</v>
      </c>
      <c r="U16" s="509">
        <v>545</v>
      </c>
      <c r="V16" s="509">
        <v>545</v>
      </c>
      <c r="W16">
        <f t="shared" si="7"/>
        <v>20.786</v>
      </c>
      <c r="X16">
        <f t="shared" si="8"/>
        <v>126.904</v>
      </c>
      <c r="Y16">
        <f t="shared" si="9"/>
        <v>147.69</v>
      </c>
      <c r="AA16">
        <f>G16+'AT-8_Hon_CCH_Pry'!G17</f>
        <v>488.07</v>
      </c>
    </row>
    <row r="17" spans="1:27" ht="15">
      <c r="A17" s="372">
        <v>5</v>
      </c>
      <c r="B17" s="509" t="s">
        <v>890</v>
      </c>
      <c r="C17" s="509">
        <v>300</v>
      </c>
      <c r="D17" s="509">
        <v>313</v>
      </c>
      <c r="E17" s="509">
        <v>18</v>
      </c>
      <c r="F17" s="509">
        <v>81</v>
      </c>
      <c r="G17" s="509">
        <f t="shared" si="0"/>
        <v>99</v>
      </c>
      <c r="H17" s="510">
        <v>1.25</v>
      </c>
      <c r="I17" s="510">
        <v>3.97</v>
      </c>
      <c r="J17" s="510">
        <f t="shared" si="1"/>
        <v>5.220000000000001</v>
      </c>
      <c r="K17" s="510">
        <v>17.270000000000003</v>
      </c>
      <c r="L17" s="510">
        <v>98.63</v>
      </c>
      <c r="M17" s="510">
        <f t="shared" si="2"/>
        <v>115.9</v>
      </c>
      <c r="N17" s="510">
        <v>25.79</v>
      </c>
      <c r="O17" s="510">
        <v>81.66</v>
      </c>
      <c r="P17" s="510">
        <f t="shared" si="3"/>
        <v>107.44999999999999</v>
      </c>
      <c r="Q17" s="510">
        <f t="shared" si="4"/>
        <v>-7.269999999999996</v>
      </c>
      <c r="R17" s="510">
        <f t="shared" si="5"/>
        <v>20.939999999999998</v>
      </c>
      <c r="S17" s="510">
        <f t="shared" si="6"/>
        <v>13.670000000000002</v>
      </c>
      <c r="T17" s="509" t="s">
        <v>927</v>
      </c>
      <c r="U17" s="509">
        <v>313</v>
      </c>
      <c r="V17" s="509">
        <v>313</v>
      </c>
      <c r="W17">
        <f t="shared" si="7"/>
        <v>11.4</v>
      </c>
      <c r="X17">
        <f t="shared" si="8"/>
        <v>69.6</v>
      </c>
      <c r="Y17">
        <f t="shared" si="9"/>
        <v>81</v>
      </c>
      <c r="AA17">
        <f>G17+'AT-8_Hon_CCH_Pry'!G18</f>
        <v>311.19</v>
      </c>
    </row>
    <row r="18" spans="1:27" ht="15">
      <c r="A18" s="372">
        <v>6</v>
      </c>
      <c r="B18" s="509" t="s">
        <v>891</v>
      </c>
      <c r="C18" s="509">
        <v>894</v>
      </c>
      <c r="D18" s="509">
        <v>891</v>
      </c>
      <c r="E18" s="509">
        <v>53.64</v>
      </c>
      <c r="F18" s="509">
        <v>241.38</v>
      </c>
      <c r="G18" s="509">
        <f t="shared" si="0"/>
        <v>295.02</v>
      </c>
      <c r="H18" s="510">
        <v>1.24</v>
      </c>
      <c r="I18" s="510">
        <v>3.94</v>
      </c>
      <c r="J18" s="510">
        <f t="shared" si="1"/>
        <v>5.18</v>
      </c>
      <c r="K18" s="510">
        <v>50.46</v>
      </c>
      <c r="L18" s="510">
        <v>181.75</v>
      </c>
      <c r="M18" s="510">
        <f t="shared" si="2"/>
        <v>232.21</v>
      </c>
      <c r="N18" s="510">
        <v>43.29</v>
      </c>
      <c r="O18" s="510">
        <v>218.64999999999998</v>
      </c>
      <c r="P18" s="510">
        <f t="shared" si="3"/>
        <v>261.94</v>
      </c>
      <c r="Q18" s="510">
        <f t="shared" si="4"/>
        <v>8.410000000000004</v>
      </c>
      <c r="R18" s="510">
        <f t="shared" si="5"/>
        <v>-32.95999999999998</v>
      </c>
      <c r="S18" s="510">
        <f t="shared" si="6"/>
        <v>-24.549999999999976</v>
      </c>
      <c r="T18" s="509" t="s">
        <v>928</v>
      </c>
      <c r="U18" s="509">
        <v>891</v>
      </c>
      <c r="V18" s="509">
        <v>891</v>
      </c>
      <c r="W18">
        <f t="shared" si="7"/>
        <v>33.972</v>
      </c>
      <c r="X18">
        <f t="shared" si="8"/>
        <v>207.408</v>
      </c>
      <c r="Y18">
        <f t="shared" si="9"/>
        <v>241.38</v>
      </c>
      <c r="AA18">
        <f>G18+'AT-8_Hon_CCH_Pry'!G19</f>
        <v>699.27</v>
      </c>
    </row>
    <row r="19" spans="1:27" ht="15">
      <c r="A19" s="372">
        <v>7</v>
      </c>
      <c r="B19" s="509" t="s">
        <v>892</v>
      </c>
      <c r="C19" s="509">
        <v>417</v>
      </c>
      <c r="D19" s="509">
        <v>402</v>
      </c>
      <c r="E19" s="509">
        <v>25.02</v>
      </c>
      <c r="F19" s="509">
        <v>112.59</v>
      </c>
      <c r="G19" s="509">
        <f t="shared" si="0"/>
        <v>137.61</v>
      </c>
      <c r="H19" s="510">
        <v>1.38</v>
      </c>
      <c r="I19" s="510">
        <v>4.37</v>
      </c>
      <c r="J19" s="510">
        <f t="shared" si="1"/>
        <v>5.75</v>
      </c>
      <c r="K19" s="510">
        <v>12.73</v>
      </c>
      <c r="L19" s="510">
        <v>65.19</v>
      </c>
      <c r="M19" s="510">
        <f t="shared" si="2"/>
        <v>77.92</v>
      </c>
      <c r="N19" s="510">
        <v>19.14</v>
      </c>
      <c r="O19" s="510">
        <v>85.52</v>
      </c>
      <c r="P19" s="510">
        <f t="shared" si="3"/>
        <v>104.66</v>
      </c>
      <c r="Q19" s="510">
        <f t="shared" si="4"/>
        <v>-5.030000000000001</v>
      </c>
      <c r="R19" s="510">
        <f t="shared" si="5"/>
        <v>-15.959999999999994</v>
      </c>
      <c r="S19" s="510">
        <f t="shared" si="6"/>
        <v>-20.989999999999995</v>
      </c>
      <c r="T19" s="509" t="s">
        <v>929</v>
      </c>
      <c r="U19" s="509">
        <v>402</v>
      </c>
      <c r="V19" s="509">
        <v>402</v>
      </c>
      <c r="W19">
        <f t="shared" si="7"/>
        <v>15.846</v>
      </c>
      <c r="X19">
        <f t="shared" si="8"/>
        <v>96.744</v>
      </c>
      <c r="Y19">
        <f t="shared" si="9"/>
        <v>112.59</v>
      </c>
      <c r="AA19">
        <f>G19+'AT-8_Hon_CCH_Pry'!G20</f>
        <v>346.5</v>
      </c>
    </row>
    <row r="20" spans="1:27" ht="15">
      <c r="A20" s="372">
        <v>8</v>
      </c>
      <c r="B20" s="509" t="s">
        <v>893</v>
      </c>
      <c r="C20" s="509">
        <v>750</v>
      </c>
      <c r="D20" s="509">
        <v>736</v>
      </c>
      <c r="E20" s="509">
        <v>45</v>
      </c>
      <c r="F20" s="509">
        <v>202.5</v>
      </c>
      <c r="G20" s="509">
        <f t="shared" si="0"/>
        <v>247.5</v>
      </c>
      <c r="H20" s="510">
        <v>1.26</v>
      </c>
      <c r="I20" s="510">
        <v>3.99</v>
      </c>
      <c r="J20" s="510">
        <f t="shared" si="1"/>
        <v>5.25</v>
      </c>
      <c r="K20" s="510">
        <v>25.5</v>
      </c>
      <c r="L20" s="510">
        <v>188.26</v>
      </c>
      <c r="M20" s="510">
        <f t="shared" si="2"/>
        <v>213.76</v>
      </c>
      <c r="N20" s="510">
        <v>24.9</v>
      </c>
      <c r="O20" s="510">
        <v>190.8</v>
      </c>
      <c r="P20" s="510">
        <f t="shared" si="3"/>
        <v>215.70000000000002</v>
      </c>
      <c r="Q20" s="510">
        <f t="shared" si="4"/>
        <v>1.860000000000003</v>
      </c>
      <c r="R20" s="510">
        <f t="shared" si="5"/>
        <v>1.4499999999999886</v>
      </c>
      <c r="S20" s="510">
        <f t="shared" si="6"/>
        <v>3.3099999999999916</v>
      </c>
      <c r="T20" s="509" t="s">
        <v>930</v>
      </c>
      <c r="U20" s="509">
        <v>736</v>
      </c>
      <c r="V20" s="509">
        <v>736</v>
      </c>
      <c r="W20">
        <f t="shared" si="7"/>
        <v>28.5</v>
      </c>
      <c r="X20">
        <f t="shared" si="8"/>
        <v>174</v>
      </c>
      <c r="Y20">
        <f t="shared" si="9"/>
        <v>202.5</v>
      </c>
      <c r="AA20">
        <f>G20+'AT-8_Hon_CCH_Pry'!G21</f>
        <v>594</v>
      </c>
    </row>
    <row r="21" spans="1:27" ht="15">
      <c r="A21" s="372">
        <v>9</v>
      </c>
      <c r="B21" s="509" t="s">
        <v>894</v>
      </c>
      <c r="C21" s="509">
        <v>567</v>
      </c>
      <c r="D21" s="509">
        <v>563</v>
      </c>
      <c r="E21" s="509">
        <v>34.02</v>
      </c>
      <c r="F21" s="509">
        <v>153.09</v>
      </c>
      <c r="G21" s="509">
        <f t="shared" si="0"/>
        <v>187.11</v>
      </c>
      <c r="H21" s="510">
        <v>1.25</v>
      </c>
      <c r="I21" s="510">
        <v>3.97</v>
      </c>
      <c r="J21" s="510">
        <f t="shared" si="1"/>
        <v>5.220000000000001</v>
      </c>
      <c r="K21" s="510">
        <v>25.93</v>
      </c>
      <c r="L21" s="510">
        <v>130.94</v>
      </c>
      <c r="M21" s="510">
        <f t="shared" si="2"/>
        <v>156.87</v>
      </c>
      <c r="N21" s="510">
        <v>32.660000000000004</v>
      </c>
      <c r="O21" s="510">
        <v>95.67999999999999</v>
      </c>
      <c r="P21" s="510">
        <f t="shared" si="3"/>
        <v>128.34</v>
      </c>
      <c r="Q21" s="510">
        <f t="shared" si="4"/>
        <v>-5.480000000000004</v>
      </c>
      <c r="R21" s="510">
        <f t="shared" si="5"/>
        <v>39.230000000000004</v>
      </c>
      <c r="S21" s="510">
        <f t="shared" si="6"/>
        <v>33.75</v>
      </c>
      <c r="T21" s="509" t="s">
        <v>927</v>
      </c>
      <c r="U21" s="509">
        <v>563</v>
      </c>
      <c r="V21" s="509">
        <v>563</v>
      </c>
      <c r="W21">
        <f t="shared" si="7"/>
        <v>21.546</v>
      </c>
      <c r="X21">
        <f t="shared" si="8"/>
        <v>131.544</v>
      </c>
      <c r="Y21">
        <f t="shared" si="9"/>
        <v>153.09</v>
      </c>
      <c r="AA21">
        <f>G21+'AT-8_Hon_CCH_Pry'!G22</f>
        <v>478.17</v>
      </c>
    </row>
    <row r="22" spans="1:27" ht="15">
      <c r="A22" s="372">
        <v>10</v>
      </c>
      <c r="B22" s="509" t="s">
        <v>895</v>
      </c>
      <c r="C22" s="509">
        <v>687</v>
      </c>
      <c r="D22" s="509">
        <v>701</v>
      </c>
      <c r="E22" s="509">
        <v>41.22</v>
      </c>
      <c r="F22" s="509">
        <v>185.48999999999998</v>
      </c>
      <c r="G22" s="509">
        <f t="shared" si="0"/>
        <v>226.70999999999998</v>
      </c>
      <c r="H22" s="510">
        <v>1.56</v>
      </c>
      <c r="I22" s="510">
        <v>4.94</v>
      </c>
      <c r="J22" s="510">
        <f t="shared" si="1"/>
        <v>6.5</v>
      </c>
      <c r="K22" s="510">
        <v>37.49</v>
      </c>
      <c r="L22" s="510">
        <v>218.76999999999998</v>
      </c>
      <c r="M22" s="510">
        <f t="shared" si="2"/>
        <v>256.26</v>
      </c>
      <c r="N22" s="510">
        <v>43.07</v>
      </c>
      <c r="O22" s="510">
        <v>188.98</v>
      </c>
      <c r="P22" s="510">
        <f t="shared" si="3"/>
        <v>232.04999999999998</v>
      </c>
      <c r="Q22" s="510">
        <f t="shared" si="4"/>
        <v>-4.019999999999996</v>
      </c>
      <c r="R22" s="510">
        <f t="shared" si="5"/>
        <v>34.72999999999999</v>
      </c>
      <c r="S22" s="510">
        <f t="shared" si="6"/>
        <v>30.709999999999994</v>
      </c>
      <c r="T22" s="509" t="s">
        <v>931</v>
      </c>
      <c r="U22" s="509">
        <v>701</v>
      </c>
      <c r="V22" s="509">
        <v>701</v>
      </c>
      <c r="W22">
        <f t="shared" si="7"/>
        <v>26.106</v>
      </c>
      <c r="X22">
        <f t="shared" si="8"/>
        <v>159.384</v>
      </c>
      <c r="Y22">
        <f t="shared" si="9"/>
        <v>185.48999999999998</v>
      </c>
      <c r="AA22">
        <f>G22+'AT-8_Hon_CCH_Pry'!G23</f>
        <v>598.62</v>
      </c>
    </row>
    <row r="23" spans="1:27" ht="16.5" customHeight="1">
      <c r="A23" s="372">
        <v>11</v>
      </c>
      <c r="B23" s="509" t="s">
        <v>896</v>
      </c>
      <c r="C23" s="509">
        <v>473</v>
      </c>
      <c r="D23" s="509">
        <v>352</v>
      </c>
      <c r="E23" s="509">
        <v>28.38</v>
      </c>
      <c r="F23" s="509">
        <v>127.71000000000001</v>
      </c>
      <c r="G23" s="509">
        <f t="shared" si="0"/>
        <v>156.09</v>
      </c>
      <c r="H23" s="510">
        <v>1.24</v>
      </c>
      <c r="I23" s="510">
        <v>3.94</v>
      </c>
      <c r="J23" s="510">
        <f t="shared" si="1"/>
        <v>5.18</v>
      </c>
      <c r="K23" s="510">
        <v>28.14</v>
      </c>
      <c r="L23" s="510">
        <v>148.32999999999998</v>
      </c>
      <c r="M23" s="510">
        <f t="shared" si="2"/>
        <v>176.46999999999997</v>
      </c>
      <c r="N23" s="510">
        <v>23.22</v>
      </c>
      <c r="O23" s="510">
        <v>89.235</v>
      </c>
      <c r="P23" s="510">
        <f t="shared" si="3"/>
        <v>112.455</v>
      </c>
      <c r="Q23" s="510">
        <f t="shared" si="4"/>
        <v>6.16</v>
      </c>
      <c r="R23" s="510">
        <f t="shared" si="5"/>
        <v>63.03499999999998</v>
      </c>
      <c r="S23" s="510">
        <f t="shared" si="6"/>
        <v>69.19499999999998</v>
      </c>
      <c r="T23" s="509" t="s">
        <v>927</v>
      </c>
      <c r="U23" s="509">
        <v>352</v>
      </c>
      <c r="V23" s="509">
        <v>352</v>
      </c>
      <c r="W23">
        <f t="shared" si="7"/>
        <v>17.974</v>
      </c>
      <c r="X23">
        <f t="shared" si="8"/>
        <v>109.736</v>
      </c>
      <c r="Y23">
        <f t="shared" si="9"/>
        <v>127.71000000000001</v>
      </c>
      <c r="AA23">
        <f>G23+'AT-8_Hon_CCH_Pry'!G24</f>
        <v>314.49</v>
      </c>
    </row>
    <row r="24" spans="1:27" ht="15">
      <c r="A24" s="372">
        <v>12</v>
      </c>
      <c r="B24" s="509" t="s">
        <v>897</v>
      </c>
      <c r="C24" s="509">
        <v>540</v>
      </c>
      <c r="D24" s="509">
        <v>525</v>
      </c>
      <c r="E24" s="509">
        <v>32.4</v>
      </c>
      <c r="F24" s="509">
        <v>145.8</v>
      </c>
      <c r="G24" s="509">
        <f t="shared" si="0"/>
        <v>178.20000000000002</v>
      </c>
      <c r="H24" s="510">
        <v>1.28</v>
      </c>
      <c r="I24" s="510">
        <v>4.07</v>
      </c>
      <c r="J24" s="510">
        <f t="shared" si="1"/>
        <v>5.3500000000000005</v>
      </c>
      <c r="K24" s="510">
        <v>22</v>
      </c>
      <c r="L24" s="510">
        <v>140.17</v>
      </c>
      <c r="M24" s="510">
        <f t="shared" si="2"/>
        <v>162.17</v>
      </c>
      <c r="N24" s="510">
        <v>33.2</v>
      </c>
      <c r="O24" s="510">
        <v>134.32</v>
      </c>
      <c r="P24" s="510">
        <f t="shared" si="3"/>
        <v>167.51999999999998</v>
      </c>
      <c r="Q24" s="510">
        <f t="shared" si="4"/>
        <v>-9.920000000000002</v>
      </c>
      <c r="R24" s="510">
        <f t="shared" si="5"/>
        <v>9.919999999999987</v>
      </c>
      <c r="S24" s="510">
        <f t="shared" si="6"/>
        <v>-1.4210854715202004E-14</v>
      </c>
      <c r="T24" s="509" t="s">
        <v>932</v>
      </c>
      <c r="U24" s="509">
        <v>525</v>
      </c>
      <c r="V24" s="509">
        <v>525</v>
      </c>
      <c r="W24">
        <f t="shared" si="7"/>
        <v>20.52</v>
      </c>
      <c r="X24">
        <f t="shared" si="8"/>
        <v>125.28</v>
      </c>
      <c r="Y24">
        <f t="shared" si="9"/>
        <v>145.8</v>
      </c>
      <c r="AA24">
        <f>G24+'AT-8_Hon_CCH_Pry'!G25</f>
        <v>459.36</v>
      </c>
    </row>
    <row r="25" spans="1:27" ht="15">
      <c r="A25" s="372">
        <v>13</v>
      </c>
      <c r="B25" s="509" t="s">
        <v>898</v>
      </c>
      <c r="C25" s="509">
        <v>777</v>
      </c>
      <c r="D25" s="509">
        <v>777</v>
      </c>
      <c r="E25" s="509">
        <v>46.62</v>
      </c>
      <c r="F25" s="509">
        <v>209.79000000000002</v>
      </c>
      <c r="G25" s="509">
        <f t="shared" si="0"/>
        <v>256.41</v>
      </c>
      <c r="H25" s="510">
        <v>1.44</v>
      </c>
      <c r="I25" s="510">
        <v>4.56</v>
      </c>
      <c r="J25" s="510">
        <f t="shared" si="1"/>
        <v>6</v>
      </c>
      <c r="K25" s="510">
        <v>90.34</v>
      </c>
      <c r="L25" s="510">
        <v>165.91000000000003</v>
      </c>
      <c r="M25" s="510">
        <f t="shared" si="2"/>
        <v>256.25</v>
      </c>
      <c r="N25" s="510">
        <v>107.11</v>
      </c>
      <c r="O25" s="510">
        <v>170.47000000000003</v>
      </c>
      <c r="P25" s="510">
        <f t="shared" si="3"/>
        <v>277.58000000000004</v>
      </c>
      <c r="Q25" s="510">
        <f t="shared" si="4"/>
        <v>-15.329999999999998</v>
      </c>
      <c r="R25" s="510">
        <f t="shared" si="5"/>
        <v>0</v>
      </c>
      <c r="S25" s="510">
        <f t="shared" si="6"/>
        <v>-15.329999999999998</v>
      </c>
      <c r="T25" s="509" t="s">
        <v>927</v>
      </c>
      <c r="U25" s="509">
        <v>777</v>
      </c>
      <c r="V25" s="509">
        <v>777</v>
      </c>
      <c r="W25">
        <f t="shared" si="7"/>
        <v>29.526</v>
      </c>
      <c r="X25">
        <f t="shared" si="8"/>
        <v>180.264</v>
      </c>
      <c r="Y25">
        <f t="shared" si="9"/>
        <v>209.79000000000002</v>
      </c>
      <c r="AA25">
        <f>G25+'AT-8_Hon_CCH_Pry'!G26</f>
        <v>792.3299999999999</v>
      </c>
    </row>
    <row r="26" spans="1:27" ht="16.5" customHeight="1">
      <c r="A26" s="372">
        <v>14</v>
      </c>
      <c r="B26" s="509" t="s">
        <v>899</v>
      </c>
      <c r="C26" s="509">
        <v>323</v>
      </c>
      <c r="D26" s="509">
        <v>349</v>
      </c>
      <c r="E26" s="509">
        <v>19.38</v>
      </c>
      <c r="F26" s="509">
        <v>87.21000000000001</v>
      </c>
      <c r="G26" s="509">
        <f t="shared" si="0"/>
        <v>106.59</v>
      </c>
      <c r="H26" s="510">
        <v>1.31</v>
      </c>
      <c r="I26" s="510">
        <v>4.14</v>
      </c>
      <c r="J26" s="510">
        <f t="shared" si="1"/>
        <v>5.449999999999999</v>
      </c>
      <c r="K26" s="510">
        <v>21.4</v>
      </c>
      <c r="L26" s="510">
        <v>128.65</v>
      </c>
      <c r="M26" s="510">
        <f t="shared" si="2"/>
        <v>150.05</v>
      </c>
      <c r="N26" s="510">
        <v>29.119999999999997</v>
      </c>
      <c r="O26" s="510">
        <v>92.21</v>
      </c>
      <c r="P26" s="510">
        <f t="shared" si="3"/>
        <v>121.32999999999998</v>
      </c>
      <c r="Q26" s="510">
        <f t="shared" si="4"/>
        <v>-6.41</v>
      </c>
      <c r="R26" s="510">
        <f t="shared" si="5"/>
        <v>40.58</v>
      </c>
      <c r="S26" s="510">
        <f t="shared" si="6"/>
        <v>34.17</v>
      </c>
      <c r="T26" s="509" t="s">
        <v>933</v>
      </c>
      <c r="U26" s="509">
        <v>349</v>
      </c>
      <c r="V26" s="509">
        <v>349</v>
      </c>
      <c r="W26">
        <f t="shared" si="7"/>
        <v>12.274</v>
      </c>
      <c r="X26">
        <f t="shared" si="8"/>
        <v>74.936</v>
      </c>
      <c r="Y26">
        <f t="shared" si="9"/>
        <v>87.21000000000001</v>
      </c>
      <c r="AA26">
        <f>G26+'AT-8_Hon_CCH_Pry'!G27</f>
        <v>336.93</v>
      </c>
    </row>
    <row r="27" spans="1:27" ht="16.5" customHeight="1">
      <c r="A27" s="372">
        <v>15</v>
      </c>
      <c r="B27" s="509" t="s">
        <v>900</v>
      </c>
      <c r="C27" s="509">
        <v>323</v>
      </c>
      <c r="D27" s="509">
        <v>342</v>
      </c>
      <c r="E27" s="509">
        <v>19.38</v>
      </c>
      <c r="F27" s="509">
        <v>87.21000000000001</v>
      </c>
      <c r="G27" s="509">
        <f t="shared" si="0"/>
        <v>106.59</v>
      </c>
      <c r="H27" s="510">
        <v>1.5</v>
      </c>
      <c r="I27" s="510">
        <v>4.75</v>
      </c>
      <c r="J27" s="510">
        <f t="shared" si="1"/>
        <v>6.25</v>
      </c>
      <c r="K27" s="510">
        <v>19.099999999999998</v>
      </c>
      <c r="L27" s="510">
        <v>87.11</v>
      </c>
      <c r="M27" s="510">
        <f t="shared" si="2"/>
        <v>106.21</v>
      </c>
      <c r="N27" s="510">
        <v>20.32157</v>
      </c>
      <c r="O27" s="510">
        <v>91.77243000000001</v>
      </c>
      <c r="P27" s="510">
        <f t="shared" si="3"/>
        <v>112.09400000000002</v>
      </c>
      <c r="Q27" s="510">
        <f t="shared" si="4"/>
        <v>0.2784299999999966</v>
      </c>
      <c r="R27" s="510">
        <f t="shared" si="5"/>
        <v>0.08756999999998527</v>
      </c>
      <c r="S27" s="510">
        <f t="shared" si="6"/>
        <v>0.3659999999999819</v>
      </c>
      <c r="T27" s="509" t="s">
        <v>927</v>
      </c>
      <c r="U27" s="509">
        <v>342</v>
      </c>
      <c r="V27" s="509">
        <v>342</v>
      </c>
      <c r="W27">
        <f t="shared" si="7"/>
        <v>12.274</v>
      </c>
      <c r="X27">
        <f t="shared" si="8"/>
        <v>74.936</v>
      </c>
      <c r="Y27">
        <f t="shared" si="9"/>
        <v>87.21000000000001</v>
      </c>
      <c r="AA27">
        <f>G27+'AT-8_Hon_CCH_Pry'!G28</f>
        <v>298.32000000000005</v>
      </c>
    </row>
    <row r="28" spans="1:27" ht="16.5" customHeight="1">
      <c r="A28" s="372">
        <v>16</v>
      </c>
      <c r="B28" s="509" t="s">
        <v>901</v>
      </c>
      <c r="C28" s="509">
        <v>422</v>
      </c>
      <c r="D28" s="509">
        <v>411</v>
      </c>
      <c r="E28" s="509">
        <v>25.32</v>
      </c>
      <c r="F28" s="509">
        <v>113.94</v>
      </c>
      <c r="G28" s="509">
        <f t="shared" si="0"/>
        <v>139.26</v>
      </c>
      <c r="H28" s="510">
        <v>1.25</v>
      </c>
      <c r="I28" s="510">
        <v>3.95</v>
      </c>
      <c r="J28" s="510">
        <f t="shared" si="1"/>
        <v>5.2</v>
      </c>
      <c r="K28" s="510">
        <v>19.98</v>
      </c>
      <c r="L28" s="510">
        <v>111.16</v>
      </c>
      <c r="M28" s="510">
        <f t="shared" si="2"/>
        <v>131.14</v>
      </c>
      <c r="N28" s="510">
        <v>21.23</v>
      </c>
      <c r="O28" s="510">
        <v>115.05</v>
      </c>
      <c r="P28" s="510">
        <f t="shared" si="3"/>
        <v>136.28</v>
      </c>
      <c r="Q28" s="510">
        <f t="shared" si="4"/>
        <v>0</v>
      </c>
      <c r="R28" s="510">
        <f t="shared" si="5"/>
        <v>0.060000000000002274</v>
      </c>
      <c r="S28" s="510">
        <f t="shared" si="6"/>
        <v>0.060000000000002274</v>
      </c>
      <c r="T28" s="509" t="s">
        <v>934</v>
      </c>
      <c r="U28" s="509">
        <v>411</v>
      </c>
      <c r="V28" s="509">
        <v>411</v>
      </c>
      <c r="W28">
        <f t="shared" si="7"/>
        <v>16.036</v>
      </c>
      <c r="X28">
        <f t="shared" si="8"/>
        <v>97.904</v>
      </c>
      <c r="Y28">
        <f t="shared" si="9"/>
        <v>113.94</v>
      </c>
      <c r="AA28">
        <f>G28+'AT-8_Hon_CCH_Pry'!G29</f>
        <v>368.94</v>
      </c>
    </row>
    <row r="29" spans="1:27" ht="16.5" customHeight="1">
      <c r="A29" s="372">
        <v>17</v>
      </c>
      <c r="B29" s="509" t="s">
        <v>902</v>
      </c>
      <c r="C29" s="509">
        <v>529</v>
      </c>
      <c r="D29" s="509">
        <v>496</v>
      </c>
      <c r="E29" s="509">
        <v>31.74</v>
      </c>
      <c r="F29" s="509">
        <v>142.82999999999998</v>
      </c>
      <c r="G29" s="509">
        <f t="shared" si="0"/>
        <v>174.57</v>
      </c>
      <c r="H29" s="510">
        <v>1.56</v>
      </c>
      <c r="I29" s="510">
        <v>4.94</v>
      </c>
      <c r="J29" s="510">
        <f t="shared" si="1"/>
        <v>6.5</v>
      </c>
      <c r="K29" s="510">
        <v>28.060000000000002</v>
      </c>
      <c r="L29" s="510">
        <v>151.17000000000002</v>
      </c>
      <c r="M29" s="510">
        <f t="shared" si="2"/>
        <v>179.23000000000002</v>
      </c>
      <c r="N29" s="510">
        <v>29.619635714285714</v>
      </c>
      <c r="O29" s="510">
        <v>156.1103642857143</v>
      </c>
      <c r="P29" s="510">
        <f t="shared" si="3"/>
        <v>185.73000000000002</v>
      </c>
      <c r="Q29" s="510">
        <f t="shared" si="4"/>
        <v>0.0003642857142871492</v>
      </c>
      <c r="R29" s="510">
        <f t="shared" si="5"/>
        <v>-0.00036428571428359646</v>
      </c>
      <c r="S29" s="510">
        <f t="shared" si="6"/>
        <v>3.552713678800501E-15</v>
      </c>
      <c r="T29" s="509" t="s">
        <v>935</v>
      </c>
      <c r="U29" s="509">
        <v>496</v>
      </c>
      <c r="V29" s="509">
        <v>496</v>
      </c>
      <c r="W29">
        <f t="shared" si="7"/>
        <v>20.102</v>
      </c>
      <c r="X29">
        <f t="shared" si="8"/>
        <v>122.728</v>
      </c>
      <c r="Y29">
        <f t="shared" si="9"/>
        <v>142.82999999999998</v>
      </c>
      <c r="AA29">
        <f>G29+'AT-8_Hon_CCH_Pry'!G30</f>
        <v>422.4</v>
      </c>
    </row>
    <row r="30" spans="1:27" ht="16.5" customHeight="1">
      <c r="A30" s="372">
        <v>18</v>
      </c>
      <c r="B30" s="509" t="s">
        <v>903</v>
      </c>
      <c r="C30" s="509">
        <v>487</v>
      </c>
      <c r="D30" s="509">
        <v>442</v>
      </c>
      <c r="E30" s="509">
        <v>29.22</v>
      </c>
      <c r="F30" s="509">
        <v>131.49</v>
      </c>
      <c r="G30" s="509">
        <f t="shared" si="0"/>
        <v>160.71</v>
      </c>
      <c r="H30" s="510">
        <v>1.26</v>
      </c>
      <c r="I30" s="510">
        <v>3.99</v>
      </c>
      <c r="J30" s="510">
        <f t="shared" si="1"/>
        <v>5.25</v>
      </c>
      <c r="K30" s="510">
        <v>13.65</v>
      </c>
      <c r="L30" s="510">
        <v>73.34</v>
      </c>
      <c r="M30" s="510">
        <f t="shared" si="2"/>
        <v>86.99000000000001</v>
      </c>
      <c r="N30" s="510">
        <v>14.91</v>
      </c>
      <c r="O30" s="510">
        <v>76.75</v>
      </c>
      <c r="P30" s="510">
        <f t="shared" si="3"/>
        <v>91.66</v>
      </c>
      <c r="Q30" s="510">
        <f t="shared" si="4"/>
        <v>0</v>
      </c>
      <c r="R30" s="510">
        <f t="shared" si="5"/>
        <v>0.5799999999999983</v>
      </c>
      <c r="S30" s="510">
        <f t="shared" si="6"/>
        <v>0.5799999999999983</v>
      </c>
      <c r="T30" s="509" t="s">
        <v>927</v>
      </c>
      <c r="U30" s="509">
        <v>442</v>
      </c>
      <c r="V30" s="509">
        <v>442</v>
      </c>
      <c r="W30">
        <f t="shared" si="7"/>
        <v>18.506</v>
      </c>
      <c r="X30">
        <f t="shared" si="8"/>
        <v>112.984</v>
      </c>
      <c r="Y30">
        <f t="shared" si="9"/>
        <v>131.49</v>
      </c>
      <c r="AA30">
        <f>G30+'AT-8_Hon_CCH_Pry'!G31</f>
        <v>345.17999999999995</v>
      </c>
    </row>
    <row r="31" spans="1:27" ht="16.5" customHeight="1">
      <c r="A31" s="372">
        <v>19</v>
      </c>
      <c r="B31" s="509" t="s">
        <v>904</v>
      </c>
      <c r="C31" s="509">
        <v>703</v>
      </c>
      <c r="D31" s="509">
        <v>705</v>
      </c>
      <c r="E31" s="509">
        <v>42.18</v>
      </c>
      <c r="F31" s="509">
        <v>189.81</v>
      </c>
      <c r="G31" s="509">
        <f t="shared" si="0"/>
        <v>231.99</v>
      </c>
      <c r="H31" s="510">
        <v>1.25</v>
      </c>
      <c r="I31" s="510">
        <v>3.95</v>
      </c>
      <c r="J31" s="510">
        <f t="shared" si="1"/>
        <v>5.2</v>
      </c>
      <c r="K31" s="510">
        <v>34.510000000000005</v>
      </c>
      <c r="L31" s="510">
        <v>215.54000000000002</v>
      </c>
      <c r="M31" s="510">
        <f t="shared" si="2"/>
        <v>250.05</v>
      </c>
      <c r="N31" s="510">
        <v>34.38</v>
      </c>
      <c r="O31" s="510">
        <v>212.86</v>
      </c>
      <c r="P31" s="510">
        <f t="shared" si="3"/>
        <v>247.24</v>
      </c>
      <c r="Q31" s="510">
        <f t="shared" si="4"/>
        <v>1.3800000000000026</v>
      </c>
      <c r="R31" s="510">
        <f t="shared" si="5"/>
        <v>6.6299999999999955</v>
      </c>
      <c r="S31" s="510">
        <f t="shared" si="6"/>
        <v>8.009999999999998</v>
      </c>
      <c r="T31" s="509" t="s">
        <v>929</v>
      </c>
      <c r="U31" s="509">
        <v>705</v>
      </c>
      <c r="V31" s="509">
        <v>705</v>
      </c>
      <c r="W31">
        <f t="shared" si="7"/>
        <v>26.714</v>
      </c>
      <c r="X31">
        <f t="shared" si="8"/>
        <v>163.096</v>
      </c>
      <c r="Y31">
        <f t="shared" si="9"/>
        <v>189.81</v>
      </c>
      <c r="AA31">
        <f>G31+'AT-8_Hon_CCH_Pry'!G32</f>
        <v>630.96</v>
      </c>
    </row>
    <row r="32" spans="1:27" ht="15">
      <c r="A32" s="372">
        <v>20</v>
      </c>
      <c r="B32" s="509" t="s">
        <v>905</v>
      </c>
      <c r="C32" s="509">
        <v>585</v>
      </c>
      <c r="D32" s="509">
        <v>580</v>
      </c>
      <c r="E32" s="509">
        <v>35.1</v>
      </c>
      <c r="F32" s="509">
        <v>157.95</v>
      </c>
      <c r="G32" s="509">
        <f t="shared" si="0"/>
        <v>193.04999999999998</v>
      </c>
      <c r="H32" s="510">
        <v>1.31</v>
      </c>
      <c r="I32" s="510">
        <v>4.14</v>
      </c>
      <c r="J32" s="510">
        <f t="shared" si="1"/>
        <v>5.449999999999999</v>
      </c>
      <c r="K32" s="510">
        <v>60.35</v>
      </c>
      <c r="L32" s="510">
        <v>176.74</v>
      </c>
      <c r="M32" s="510">
        <f t="shared" si="2"/>
        <v>237.09</v>
      </c>
      <c r="N32" s="510">
        <v>49.42</v>
      </c>
      <c r="O32" s="510">
        <v>141.22</v>
      </c>
      <c r="P32" s="510">
        <f t="shared" si="3"/>
        <v>190.64</v>
      </c>
      <c r="Q32" s="510">
        <f t="shared" si="4"/>
        <v>12.240000000000002</v>
      </c>
      <c r="R32" s="510">
        <f t="shared" si="5"/>
        <v>39.66</v>
      </c>
      <c r="S32" s="510">
        <f t="shared" si="6"/>
        <v>51.9</v>
      </c>
      <c r="T32" s="509" t="s">
        <v>936</v>
      </c>
      <c r="U32" s="509">
        <v>580</v>
      </c>
      <c r="V32" s="509">
        <v>580</v>
      </c>
      <c r="W32">
        <f t="shared" si="7"/>
        <v>22.23</v>
      </c>
      <c r="X32">
        <f t="shared" si="8"/>
        <v>135.72</v>
      </c>
      <c r="Y32">
        <f t="shared" si="9"/>
        <v>157.95</v>
      </c>
      <c r="AA32">
        <f>G32+'AT-8_Hon_CCH_Pry'!G33</f>
        <v>484.11</v>
      </c>
    </row>
    <row r="33" spans="1:27" ht="15">
      <c r="A33" s="372">
        <v>21</v>
      </c>
      <c r="B33" s="509" t="s">
        <v>906</v>
      </c>
      <c r="C33" s="509">
        <v>654</v>
      </c>
      <c r="D33" s="509">
        <v>604</v>
      </c>
      <c r="E33" s="509">
        <v>39.24</v>
      </c>
      <c r="F33" s="509">
        <v>176.58</v>
      </c>
      <c r="G33" s="509">
        <f t="shared" si="0"/>
        <v>215.82000000000002</v>
      </c>
      <c r="H33" s="510">
        <v>1.55</v>
      </c>
      <c r="I33" s="510">
        <v>4.9</v>
      </c>
      <c r="J33" s="510">
        <f t="shared" si="1"/>
        <v>6.45</v>
      </c>
      <c r="K33" s="510">
        <v>40.22</v>
      </c>
      <c r="L33" s="510">
        <v>186.20999999999998</v>
      </c>
      <c r="M33" s="510">
        <f t="shared" si="2"/>
        <v>226.42999999999998</v>
      </c>
      <c r="N33" s="510">
        <v>52.086</v>
      </c>
      <c r="O33" s="510">
        <v>164.954</v>
      </c>
      <c r="P33" s="510">
        <f t="shared" si="3"/>
        <v>217.04000000000002</v>
      </c>
      <c r="Q33" s="510">
        <f t="shared" si="4"/>
        <v>-10.316000000000003</v>
      </c>
      <c r="R33" s="510">
        <f t="shared" si="5"/>
        <v>26.155999999999977</v>
      </c>
      <c r="S33" s="510">
        <f t="shared" si="6"/>
        <v>15.839999999999975</v>
      </c>
      <c r="T33" s="509" t="s">
        <v>927</v>
      </c>
      <c r="U33" s="509">
        <v>604</v>
      </c>
      <c r="V33" s="509">
        <v>604</v>
      </c>
      <c r="W33">
        <f t="shared" si="7"/>
        <v>24.852</v>
      </c>
      <c r="X33">
        <f t="shared" si="8"/>
        <v>151.728</v>
      </c>
      <c r="Y33">
        <f t="shared" si="9"/>
        <v>176.58</v>
      </c>
      <c r="AA33">
        <f>G33+'AT-8_Hon_CCH_Pry'!G34</f>
        <v>596.64</v>
      </c>
    </row>
    <row r="34" spans="1:24" ht="15.75">
      <c r="A34" s="133" t="s">
        <v>17</v>
      </c>
      <c r="B34" s="509"/>
      <c r="C34" s="509">
        <f>SUM(C13:C33)</f>
        <v>11771</v>
      </c>
      <c r="D34" s="509">
        <f>SUM(D13:D33)</f>
        <v>11403</v>
      </c>
      <c r="E34" s="509">
        <f>SUM(E13:E33)</f>
        <v>706.2600000000001</v>
      </c>
      <c r="F34" s="509">
        <f>SUM(F13:F33)</f>
        <v>3178.1699999999996</v>
      </c>
      <c r="G34" s="509">
        <f>SUM(G13:G33)</f>
        <v>3884.4300000000007</v>
      </c>
      <c r="H34" s="510">
        <f aca="true" t="shared" si="10" ref="H34:S34">SUM(H13:H33)</f>
        <v>28.04</v>
      </c>
      <c r="I34" s="510">
        <f t="shared" si="10"/>
        <v>88.85</v>
      </c>
      <c r="J34" s="510">
        <f t="shared" si="10"/>
        <v>116.89000000000001</v>
      </c>
      <c r="K34" s="510">
        <f t="shared" si="10"/>
        <v>778.0699999999999</v>
      </c>
      <c r="L34" s="510">
        <f t="shared" si="10"/>
        <v>3046.4000000000005</v>
      </c>
      <c r="M34" s="510">
        <f t="shared" si="10"/>
        <v>3824.4700000000007</v>
      </c>
      <c r="N34" s="510">
        <f t="shared" si="10"/>
        <v>752.8588254285712</v>
      </c>
      <c r="O34" s="510">
        <f t="shared" si="10"/>
        <v>2930.4645245714287</v>
      </c>
      <c r="P34" s="510">
        <f t="shared" si="10"/>
        <v>3683.323349999999</v>
      </c>
      <c r="Q34" s="510">
        <f t="shared" si="10"/>
        <v>53.25117457142858</v>
      </c>
      <c r="R34" s="510">
        <f t="shared" si="10"/>
        <v>204.78547542857126</v>
      </c>
      <c r="S34" s="510">
        <f t="shared" si="10"/>
        <v>258.0366499999999</v>
      </c>
      <c r="T34" s="509" t="s">
        <v>927</v>
      </c>
      <c r="U34" s="509">
        <f>SUM(U13:U33)</f>
        <v>11403</v>
      </c>
      <c r="V34" s="509">
        <f>SUM(V13:V33)</f>
        <v>11403</v>
      </c>
      <c r="W34">
        <f t="shared" si="7"/>
        <v>447.298</v>
      </c>
      <c r="X34">
        <f t="shared" si="8"/>
        <v>2730.872</v>
      </c>
    </row>
    <row r="36" spans="1:18" ht="33" customHeight="1">
      <c r="A36" s="760" t="s">
        <v>1055</v>
      </c>
      <c r="B36" s="760"/>
      <c r="C36" s="760"/>
      <c r="D36" s="760"/>
      <c r="E36" s="760"/>
      <c r="F36" s="760"/>
      <c r="G36" s="760"/>
      <c r="H36" s="760"/>
      <c r="I36" s="760"/>
      <c r="J36" s="760"/>
      <c r="K36" s="760"/>
      <c r="L36" s="760"/>
      <c r="M36" s="760"/>
      <c r="N36" s="760"/>
      <c r="O36" s="760"/>
      <c r="P36" s="760"/>
      <c r="Q36" s="760"/>
      <c r="R36" s="760"/>
    </row>
    <row r="38" spans="1:20" ht="12.75">
      <c r="A38" s="37" t="s">
        <v>12</v>
      </c>
      <c r="B38" s="37"/>
      <c r="C38" s="37"/>
      <c r="D38" s="37"/>
      <c r="E38" s="37"/>
      <c r="F38" s="37"/>
      <c r="G38" s="37"/>
      <c r="H38" s="37"/>
      <c r="I38" s="37"/>
      <c r="J38" s="37"/>
      <c r="K38" s="37"/>
      <c r="L38" s="37"/>
      <c r="M38" s="37"/>
      <c r="N38" s="37"/>
      <c r="O38" s="37"/>
      <c r="P38" s="37"/>
      <c r="Q38" s="37"/>
      <c r="R38" s="37"/>
      <c r="S38" s="37"/>
      <c r="T38" s="37"/>
    </row>
    <row r="39" spans="1:21" ht="12.75">
      <c r="A39" s="37"/>
      <c r="B39" s="37"/>
      <c r="C39" s="37"/>
      <c r="D39" s="37"/>
      <c r="E39" s="37"/>
      <c r="F39" s="37"/>
      <c r="G39" s="37"/>
      <c r="H39" s="37"/>
      <c r="I39" s="37"/>
      <c r="J39" s="37"/>
      <c r="K39" s="37"/>
      <c r="L39" s="37"/>
      <c r="M39" s="37"/>
      <c r="N39" s="37"/>
      <c r="O39" s="37"/>
      <c r="P39" s="37"/>
      <c r="Q39" s="37"/>
      <c r="R39" s="37"/>
      <c r="S39" s="37"/>
      <c r="T39" s="37"/>
      <c r="U39" s="15"/>
    </row>
    <row r="40" spans="1:22" ht="12.75">
      <c r="A40" s="37"/>
      <c r="B40" s="37"/>
      <c r="C40" s="37"/>
      <c r="D40" s="37"/>
      <c r="E40" s="37"/>
      <c r="F40" s="37"/>
      <c r="G40" s="37"/>
      <c r="H40" s="37"/>
      <c r="I40" s="37"/>
      <c r="J40" s="37"/>
      <c r="K40" s="37"/>
      <c r="L40" s="37"/>
      <c r="M40" s="37"/>
      <c r="N40" s="37"/>
      <c r="O40" s="37"/>
      <c r="P40" s="37"/>
      <c r="Q40" s="37"/>
      <c r="R40" s="37"/>
      <c r="S40" s="641" t="s">
        <v>1040</v>
      </c>
      <c r="T40" s="641"/>
      <c r="U40" s="641"/>
      <c r="V40" s="641"/>
    </row>
    <row r="41" spans="1:22" ht="12.75">
      <c r="A41" s="37"/>
      <c r="B41" s="37"/>
      <c r="C41" s="37"/>
      <c r="D41" s="37"/>
      <c r="E41" s="37"/>
      <c r="F41" s="37"/>
      <c r="G41" s="37"/>
      <c r="H41" s="37"/>
      <c r="I41" s="37"/>
      <c r="J41" s="37"/>
      <c r="K41" s="37"/>
      <c r="L41" s="37"/>
      <c r="M41" s="37"/>
      <c r="N41" s="37"/>
      <c r="O41" s="37"/>
      <c r="P41" s="37"/>
      <c r="Q41" s="37"/>
      <c r="R41" s="37"/>
      <c r="S41" s="641"/>
      <c r="T41" s="641"/>
      <c r="U41" s="641"/>
      <c r="V41" s="641"/>
    </row>
    <row r="42" spans="1:22" ht="35.25" customHeight="1">
      <c r="A42" s="37"/>
      <c r="B42" s="37"/>
      <c r="C42" s="37"/>
      <c r="D42" s="37"/>
      <c r="E42" s="37"/>
      <c r="F42" s="37"/>
      <c r="G42" s="37"/>
      <c r="H42" s="37"/>
      <c r="I42" s="37"/>
      <c r="J42" s="37"/>
      <c r="K42" s="37"/>
      <c r="L42" s="37"/>
      <c r="M42" s="37"/>
      <c r="N42" s="37"/>
      <c r="O42" s="37"/>
      <c r="P42" s="37"/>
      <c r="Q42" s="37"/>
      <c r="R42" s="37"/>
      <c r="S42" s="641"/>
      <c r="T42" s="641"/>
      <c r="U42" s="641"/>
      <c r="V42" s="641"/>
    </row>
  </sheetData>
  <sheetProtection/>
  <mergeCells count="21">
    <mergeCell ref="D10:D11"/>
    <mergeCell ref="Q1:V1"/>
    <mergeCell ref="K10:M10"/>
    <mergeCell ref="N10:P10"/>
    <mergeCell ref="Q10:S10"/>
    <mergeCell ref="A3:Q3"/>
    <mergeCell ref="S40:V42"/>
    <mergeCell ref="U10:U11"/>
    <mergeCell ref="T10:T11"/>
    <mergeCell ref="A10:A11"/>
    <mergeCell ref="B10:B11"/>
    <mergeCell ref="A5:Q5"/>
    <mergeCell ref="C10:C11"/>
    <mergeCell ref="P8:V8"/>
    <mergeCell ref="A7:S7"/>
    <mergeCell ref="A4:P4"/>
    <mergeCell ref="A36:R36"/>
    <mergeCell ref="P9:V9"/>
    <mergeCell ref="E10:G10"/>
    <mergeCell ref="H10:J10"/>
    <mergeCell ref="V10:V11"/>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66" r:id="rId1"/>
</worksheet>
</file>

<file path=xl/worksheets/sheet27.xml><?xml version="1.0" encoding="utf-8"?>
<worksheet xmlns="http://schemas.openxmlformats.org/spreadsheetml/2006/main" xmlns:r="http://schemas.openxmlformats.org/officeDocument/2006/relationships">
  <sheetPr>
    <pageSetUpPr fitToPage="1"/>
  </sheetPr>
  <dimension ref="A1:V38"/>
  <sheetViews>
    <sheetView view="pageBreakPreview" zoomScale="77" zoomScaleSheetLayoutView="77" zoomScalePageLayoutView="0" workbookViewId="0" topLeftCell="A3">
      <selection activeCell="E32" sqref="E32"/>
    </sheetView>
  </sheetViews>
  <sheetFormatPr defaultColWidth="9.140625" defaultRowHeight="12.75"/>
  <cols>
    <col min="1" max="1" width="9.140625" style="16" customWidth="1"/>
    <col min="2" max="2" width="17.140625" style="16" customWidth="1"/>
    <col min="3" max="3" width="16.57421875" style="16" customWidth="1"/>
    <col min="4" max="4" width="15.8515625" style="16" customWidth="1"/>
    <col min="5" max="5" width="18.8515625" style="16" customWidth="1"/>
    <col min="6" max="6" width="19.00390625" style="16" customWidth="1"/>
    <col min="7" max="7" width="22.57421875" style="16" customWidth="1"/>
    <col min="8" max="8" width="16.7109375" style="16" customWidth="1"/>
    <col min="9" max="9" width="30.140625" style="16" customWidth="1"/>
    <col min="10" max="16384" width="9.140625" style="16" customWidth="1"/>
  </cols>
  <sheetData>
    <row r="1" spans="9:10" ht="15">
      <c r="I1" s="42" t="s">
        <v>65</v>
      </c>
      <c r="J1" s="44"/>
    </row>
    <row r="2" spans="4:10" ht="15">
      <c r="D2" s="46" t="s">
        <v>0</v>
      </c>
      <c r="E2" s="46"/>
      <c r="F2" s="46"/>
      <c r="G2" s="46"/>
      <c r="H2" s="46"/>
      <c r="I2" s="46"/>
      <c r="J2" s="46"/>
    </row>
    <row r="3" spans="2:10" ht="20.25" customHeight="1">
      <c r="B3" s="174"/>
      <c r="C3" s="761" t="s">
        <v>697</v>
      </c>
      <c r="D3" s="761"/>
      <c r="E3" s="761"/>
      <c r="F3" s="761"/>
      <c r="G3" s="136"/>
      <c r="H3" s="136"/>
      <c r="I3" s="136"/>
      <c r="J3" s="45"/>
    </row>
    <row r="4" ht="10.5" customHeight="1"/>
    <row r="5" spans="1:9" ht="30.75" customHeight="1">
      <c r="A5" s="762" t="s">
        <v>758</v>
      </c>
      <c r="B5" s="762"/>
      <c r="C5" s="762"/>
      <c r="D5" s="762"/>
      <c r="E5" s="762"/>
      <c r="F5" s="762"/>
      <c r="G5" s="762"/>
      <c r="H5" s="762"/>
      <c r="I5" s="762"/>
    </row>
    <row r="6" ht="0.75" customHeight="1"/>
    <row r="7" spans="1:9" ht="12.75" hidden="1">
      <c r="A7" s="15" t="s">
        <v>25</v>
      </c>
      <c r="I7" s="34" t="s">
        <v>21</v>
      </c>
    </row>
    <row r="8" spans="4:22" ht="12.75" hidden="1">
      <c r="D8" s="692" t="s">
        <v>777</v>
      </c>
      <c r="E8" s="692"/>
      <c r="F8" s="692"/>
      <c r="G8" s="692"/>
      <c r="H8" s="692"/>
      <c r="I8" s="692"/>
      <c r="U8" s="20"/>
      <c r="V8" s="23"/>
    </row>
    <row r="9" spans="1:9" ht="44.25" customHeight="1">
      <c r="A9" s="5" t="s">
        <v>2</v>
      </c>
      <c r="B9" s="5" t="s">
        <v>3</v>
      </c>
      <c r="C9" s="2" t="s">
        <v>757</v>
      </c>
      <c r="D9" s="2" t="s">
        <v>792</v>
      </c>
      <c r="E9" s="2" t="s">
        <v>112</v>
      </c>
      <c r="F9" s="5" t="s">
        <v>225</v>
      </c>
      <c r="G9" s="2" t="s">
        <v>859</v>
      </c>
      <c r="H9" s="2" t="s">
        <v>153</v>
      </c>
      <c r="I9" s="35" t="s">
        <v>790</v>
      </c>
    </row>
    <row r="10" spans="1:9" s="122" customFormat="1" ht="15.75" customHeight="1">
      <c r="A10" s="69">
        <v>1</v>
      </c>
      <c r="B10" s="68">
        <v>2</v>
      </c>
      <c r="C10" s="69">
        <v>3</v>
      </c>
      <c r="D10" s="68">
        <v>4</v>
      </c>
      <c r="E10" s="69">
        <v>5</v>
      </c>
      <c r="F10" s="68">
        <v>6</v>
      </c>
      <c r="G10" s="69">
        <v>7</v>
      </c>
      <c r="H10" s="68">
        <v>8</v>
      </c>
      <c r="I10" s="69">
        <v>9</v>
      </c>
    </row>
    <row r="11" spans="1:9" ht="30" customHeight="1">
      <c r="A11" s="19">
        <v>1</v>
      </c>
      <c r="B11" s="20" t="s">
        <v>886</v>
      </c>
      <c r="C11" s="357">
        <v>12.601949999999999</v>
      </c>
      <c r="D11" s="357">
        <v>4</v>
      </c>
      <c r="E11" s="357">
        <v>10.1</v>
      </c>
      <c r="F11" s="357">
        <v>0</v>
      </c>
      <c r="G11" s="31">
        <v>750</v>
      </c>
      <c r="H11" s="357">
        <v>4.28</v>
      </c>
      <c r="I11" s="357">
        <f>D11+E11-H11</f>
        <v>9.82</v>
      </c>
    </row>
    <row r="12" spans="1:9" ht="12.75" customHeight="1">
      <c r="A12" s="19">
        <v>2</v>
      </c>
      <c r="B12" s="20" t="s">
        <v>887</v>
      </c>
      <c r="C12" s="357">
        <v>18.240159</v>
      </c>
      <c r="D12" s="357">
        <v>4</v>
      </c>
      <c r="E12" s="357">
        <v>15</v>
      </c>
      <c r="F12" s="357">
        <v>0</v>
      </c>
      <c r="G12" s="31">
        <v>750</v>
      </c>
      <c r="H12" s="357">
        <v>8.02</v>
      </c>
      <c r="I12" s="357">
        <f aca="true" t="shared" si="0" ref="I12:I31">D12+E12-H12</f>
        <v>10.98</v>
      </c>
    </row>
    <row r="13" spans="1:9" ht="15.75" customHeight="1">
      <c r="A13" s="19">
        <v>3</v>
      </c>
      <c r="B13" s="20" t="s">
        <v>888</v>
      </c>
      <c r="C13" s="357">
        <v>14.851856999999999</v>
      </c>
      <c r="D13" s="357">
        <v>4</v>
      </c>
      <c r="E13" s="357">
        <v>10</v>
      </c>
      <c r="F13" s="357">
        <v>0</v>
      </c>
      <c r="G13" s="31">
        <v>750</v>
      </c>
      <c r="H13" s="357">
        <v>3.18</v>
      </c>
      <c r="I13" s="357">
        <f t="shared" si="0"/>
        <v>10.82</v>
      </c>
    </row>
    <row r="14" spans="1:9" ht="12.75">
      <c r="A14" s="19">
        <v>4</v>
      </c>
      <c r="B14" s="20" t="s">
        <v>889</v>
      </c>
      <c r="C14" s="357">
        <v>15.563429999999999</v>
      </c>
      <c r="D14" s="357">
        <v>4</v>
      </c>
      <c r="E14" s="357">
        <v>10</v>
      </c>
      <c r="F14" s="357">
        <v>0</v>
      </c>
      <c r="G14" s="31">
        <v>750</v>
      </c>
      <c r="H14" s="357">
        <v>6.14</v>
      </c>
      <c r="I14" s="357">
        <f t="shared" si="0"/>
        <v>7.86</v>
      </c>
    </row>
    <row r="15" spans="1:9" ht="15.75" customHeight="1">
      <c r="A15" s="19">
        <v>5</v>
      </c>
      <c r="B15" s="20" t="s">
        <v>890</v>
      </c>
      <c r="C15" s="357">
        <v>17.347974</v>
      </c>
      <c r="D15" s="357">
        <v>4</v>
      </c>
      <c r="E15" s="357">
        <v>13</v>
      </c>
      <c r="F15" s="357">
        <v>0</v>
      </c>
      <c r="G15" s="31">
        <v>750</v>
      </c>
      <c r="H15" s="357">
        <v>6.3</v>
      </c>
      <c r="I15" s="357">
        <f t="shared" si="0"/>
        <v>10.7</v>
      </c>
    </row>
    <row r="16" spans="1:9" ht="12.75" customHeight="1">
      <c r="A16" s="19">
        <v>6</v>
      </c>
      <c r="B16" s="20" t="s">
        <v>891</v>
      </c>
      <c r="C16" s="357">
        <v>21.429231</v>
      </c>
      <c r="D16" s="357">
        <v>4</v>
      </c>
      <c r="E16" s="357">
        <v>12</v>
      </c>
      <c r="F16" s="357">
        <v>0</v>
      </c>
      <c r="G16" s="31">
        <v>750</v>
      </c>
      <c r="H16" s="357">
        <v>7.08</v>
      </c>
      <c r="I16" s="357">
        <f t="shared" si="0"/>
        <v>8.92</v>
      </c>
    </row>
    <row r="17" spans="1:9" ht="12.75" customHeight="1">
      <c r="A17" s="19">
        <v>7</v>
      </c>
      <c r="B17" s="20" t="s">
        <v>892</v>
      </c>
      <c r="C17" s="357">
        <v>7.382123999999999</v>
      </c>
      <c r="D17" s="357">
        <v>4</v>
      </c>
      <c r="E17" s="357">
        <v>14.28</v>
      </c>
      <c r="F17" s="357">
        <v>0</v>
      </c>
      <c r="G17" s="31">
        <v>750</v>
      </c>
      <c r="H17" s="357">
        <v>5.5</v>
      </c>
      <c r="I17" s="357">
        <f t="shared" si="0"/>
        <v>12.780000000000001</v>
      </c>
    </row>
    <row r="18" spans="1:9" ht="12.75">
      <c r="A18" s="19">
        <v>8</v>
      </c>
      <c r="B18" s="20" t="s">
        <v>893</v>
      </c>
      <c r="C18" s="357">
        <v>18.187784999999998</v>
      </c>
      <c r="D18" s="357">
        <v>4</v>
      </c>
      <c r="E18" s="357">
        <v>10</v>
      </c>
      <c r="F18" s="357">
        <v>0</v>
      </c>
      <c r="G18" s="31">
        <v>750</v>
      </c>
      <c r="H18" s="416">
        <v>5.73</v>
      </c>
      <c r="I18" s="357">
        <f t="shared" si="0"/>
        <v>8.27</v>
      </c>
    </row>
    <row r="19" spans="1:9" ht="12.75">
      <c r="A19" s="19">
        <v>9</v>
      </c>
      <c r="B19" s="20" t="s">
        <v>894</v>
      </c>
      <c r="C19" s="357">
        <v>15.178716</v>
      </c>
      <c r="D19" s="357">
        <v>5</v>
      </c>
      <c r="E19" s="357">
        <v>10</v>
      </c>
      <c r="F19" s="357">
        <v>0</v>
      </c>
      <c r="G19" s="31">
        <v>750</v>
      </c>
      <c r="H19" s="357">
        <v>10.84367</v>
      </c>
      <c r="I19" s="357">
        <f t="shared" si="0"/>
        <v>4.1563300000000005</v>
      </c>
    </row>
    <row r="20" spans="1:9" ht="12.75">
      <c r="A20" s="19">
        <v>10</v>
      </c>
      <c r="B20" s="20" t="s">
        <v>895</v>
      </c>
      <c r="C20" s="357">
        <v>18.814968</v>
      </c>
      <c r="D20" s="357">
        <v>4</v>
      </c>
      <c r="E20" s="357">
        <v>10</v>
      </c>
      <c r="F20" s="357">
        <v>0</v>
      </c>
      <c r="G20" s="31">
        <v>750</v>
      </c>
      <c r="H20" s="357">
        <v>9.281880000000001</v>
      </c>
      <c r="I20" s="357">
        <f t="shared" si="0"/>
        <v>4.718119999999999</v>
      </c>
    </row>
    <row r="21" spans="1:9" ht="12.75">
      <c r="A21" s="19">
        <v>11</v>
      </c>
      <c r="B21" s="20" t="s">
        <v>896</v>
      </c>
      <c r="C21" s="357">
        <v>12.643100999999998</v>
      </c>
      <c r="D21" s="357">
        <v>2</v>
      </c>
      <c r="E21" s="357">
        <v>10</v>
      </c>
      <c r="F21" s="357">
        <v>0</v>
      </c>
      <c r="G21" s="31">
        <v>750</v>
      </c>
      <c r="H21" s="357">
        <v>2.12826</v>
      </c>
      <c r="I21" s="357">
        <f t="shared" si="0"/>
        <v>9.871739999999999</v>
      </c>
    </row>
    <row r="22" spans="1:9" ht="12.75">
      <c r="A22" s="19">
        <v>12</v>
      </c>
      <c r="B22" s="20" t="s">
        <v>897</v>
      </c>
      <c r="C22" s="357">
        <v>8.637012</v>
      </c>
      <c r="D22" s="357">
        <v>2</v>
      </c>
      <c r="E22" s="357">
        <v>12</v>
      </c>
      <c r="F22" s="357">
        <v>0</v>
      </c>
      <c r="G22" s="31">
        <v>750</v>
      </c>
      <c r="H22" s="357">
        <v>3.62</v>
      </c>
      <c r="I22" s="357">
        <f t="shared" si="0"/>
        <v>10.379999999999999</v>
      </c>
    </row>
    <row r="23" spans="1:9" ht="12.75">
      <c r="A23" s="19">
        <v>13</v>
      </c>
      <c r="B23" s="20" t="s">
        <v>898</v>
      </c>
      <c r="C23" s="357">
        <v>28.490237999999998</v>
      </c>
      <c r="D23" s="357">
        <v>10</v>
      </c>
      <c r="E23" s="357">
        <v>10</v>
      </c>
      <c r="F23" s="357">
        <v>0</v>
      </c>
      <c r="G23" s="31">
        <v>750</v>
      </c>
      <c r="H23" s="357">
        <v>10.61387</v>
      </c>
      <c r="I23" s="357">
        <f t="shared" si="0"/>
        <v>9.38613</v>
      </c>
    </row>
    <row r="24" spans="1:9" ht="12.75">
      <c r="A24" s="19">
        <v>14</v>
      </c>
      <c r="B24" s="20" t="s">
        <v>899</v>
      </c>
      <c r="C24" s="357">
        <v>17.430276</v>
      </c>
      <c r="D24" s="357">
        <v>4</v>
      </c>
      <c r="E24" s="357">
        <v>10</v>
      </c>
      <c r="F24" s="357">
        <v>0</v>
      </c>
      <c r="G24" s="31">
        <v>750</v>
      </c>
      <c r="H24" s="357">
        <v>7.68475</v>
      </c>
      <c r="I24" s="357">
        <f t="shared" si="0"/>
        <v>6.31525</v>
      </c>
    </row>
    <row r="25" spans="1:9" ht="12.75">
      <c r="A25" s="19">
        <v>15</v>
      </c>
      <c r="B25" s="20" t="s">
        <v>900</v>
      </c>
      <c r="C25" s="357">
        <v>9.083931</v>
      </c>
      <c r="D25" s="357">
        <v>5</v>
      </c>
      <c r="E25" s="357">
        <v>10</v>
      </c>
      <c r="F25" s="357">
        <v>0</v>
      </c>
      <c r="G25" s="31">
        <v>750</v>
      </c>
      <c r="H25" s="357">
        <v>5.1164</v>
      </c>
      <c r="I25" s="357">
        <f t="shared" si="0"/>
        <v>9.883600000000001</v>
      </c>
    </row>
    <row r="26" spans="1:9" ht="12.75">
      <c r="A26" s="19">
        <v>16</v>
      </c>
      <c r="B26" s="20" t="s">
        <v>901</v>
      </c>
      <c r="C26" s="357">
        <v>13.732776000000001</v>
      </c>
      <c r="D26" s="357">
        <v>4.7</v>
      </c>
      <c r="E26" s="357">
        <v>10</v>
      </c>
      <c r="F26" s="357">
        <v>0</v>
      </c>
      <c r="G26" s="31">
        <v>750</v>
      </c>
      <c r="H26" s="357">
        <v>9.3</v>
      </c>
      <c r="I26" s="357">
        <f t="shared" si="0"/>
        <v>5.399999999999999</v>
      </c>
    </row>
    <row r="27" spans="1:9" ht="12.75">
      <c r="A27" s="19">
        <v>17</v>
      </c>
      <c r="B27" s="20" t="s">
        <v>902</v>
      </c>
      <c r="C27" s="357">
        <v>8.799963</v>
      </c>
      <c r="D27" s="357">
        <v>5</v>
      </c>
      <c r="E27" s="357">
        <v>10</v>
      </c>
      <c r="F27" s="357">
        <v>0</v>
      </c>
      <c r="G27" s="31">
        <v>750</v>
      </c>
      <c r="H27" s="357">
        <v>6.0825</v>
      </c>
      <c r="I27" s="357">
        <f t="shared" si="0"/>
        <v>8.9175</v>
      </c>
    </row>
    <row r="28" spans="1:9" ht="12.75">
      <c r="A28" s="19">
        <v>18</v>
      </c>
      <c r="B28" s="20" t="s">
        <v>903</v>
      </c>
      <c r="C28" s="357">
        <v>9.062180999999999</v>
      </c>
      <c r="D28" s="357">
        <v>5.7</v>
      </c>
      <c r="E28" s="357">
        <v>10</v>
      </c>
      <c r="F28" s="357">
        <v>0</v>
      </c>
      <c r="G28" s="31">
        <v>750</v>
      </c>
      <c r="H28" s="357">
        <v>3.48</v>
      </c>
      <c r="I28" s="357">
        <f t="shared" si="0"/>
        <v>12.219999999999999</v>
      </c>
    </row>
    <row r="29" spans="1:9" ht="12.75">
      <c r="A29" s="19">
        <v>19</v>
      </c>
      <c r="B29" s="20" t="s">
        <v>904</v>
      </c>
      <c r="C29" s="357">
        <v>29.343707999999996</v>
      </c>
      <c r="D29" s="357">
        <v>5</v>
      </c>
      <c r="E29" s="357">
        <v>10</v>
      </c>
      <c r="F29" s="357">
        <v>0</v>
      </c>
      <c r="G29" s="31">
        <v>750</v>
      </c>
      <c r="H29" s="357">
        <v>7.449999999999999</v>
      </c>
      <c r="I29" s="357">
        <f t="shared" si="0"/>
        <v>7.550000000000001</v>
      </c>
    </row>
    <row r="30" spans="1:9" ht="12.75">
      <c r="A30" s="19">
        <v>20</v>
      </c>
      <c r="B30" s="20" t="s">
        <v>905</v>
      </c>
      <c r="C30" s="357">
        <v>14.56815</v>
      </c>
      <c r="D30" s="357">
        <v>6</v>
      </c>
      <c r="E30" s="357">
        <v>10</v>
      </c>
      <c r="F30" s="357">
        <v>0</v>
      </c>
      <c r="G30" s="31">
        <v>750</v>
      </c>
      <c r="H30" s="357">
        <v>11.50162</v>
      </c>
      <c r="I30" s="357">
        <f t="shared" si="0"/>
        <v>4.498379999999999</v>
      </c>
    </row>
    <row r="31" spans="1:9" ht="12.75">
      <c r="A31" s="19">
        <v>21</v>
      </c>
      <c r="B31" s="20" t="s">
        <v>906</v>
      </c>
      <c r="C31" s="357">
        <v>14.331771</v>
      </c>
      <c r="D31" s="357">
        <v>4</v>
      </c>
      <c r="E31" s="357">
        <v>12</v>
      </c>
      <c r="F31" s="357">
        <v>0</v>
      </c>
      <c r="G31" s="31">
        <v>750</v>
      </c>
      <c r="H31" s="357">
        <v>8.14</v>
      </c>
      <c r="I31" s="357">
        <f t="shared" si="0"/>
        <v>7.859999999999999</v>
      </c>
    </row>
    <row r="32" spans="1:9" ht="12.75">
      <c r="A32" s="3" t="s">
        <v>17</v>
      </c>
      <c r="B32" s="20"/>
      <c r="C32" s="357">
        <f>SUM(C11:C31)</f>
        <v>325.72130100000004</v>
      </c>
      <c r="D32" s="357">
        <f>SUM(D11:D31)</f>
        <v>94.4</v>
      </c>
      <c r="E32" s="357">
        <f>SUM(E11:E31)</f>
        <v>228.38</v>
      </c>
      <c r="F32" s="357">
        <f>SUM(F11:F31)</f>
        <v>0</v>
      </c>
      <c r="G32" s="31">
        <v>750</v>
      </c>
      <c r="H32" s="357">
        <f>SUM(H11:H31)</f>
        <v>141.47295000000003</v>
      </c>
      <c r="I32" s="357">
        <f>SUM(I11:I31)</f>
        <v>181.30705</v>
      </c>
    </row>
    <row r="33" spans="5:9" ht="12.75">
      <c r="E33" s="32"/>
      <c r="F33" s="32"/>
      <c r="G33" s="32"/>
      <c r="H33" s="23"/>
      <c r="I33" s="23"/>
    </row>
    <row r="34" spans="5:9" ht="12.75">
      <c r="E34" s="12"/>
      <c r="F34" s="12"/>
      <c r="G34" s="12"/>
      <c r="H34" s="32"/>
      <c r="I34" s="23"/>
    </row>
    <row r="35" spans="1:10" ht="12.75">
      <c r="A35" s="37" t="s">
        <v>12</v>
      </c>
      <c r="E35" s="37"/>
      <c r="F35" s="37"/>
      <c r="G35" s="37"/>
      <c r="I35" s="708"/>
      <c r="J35" s="708"/>
    </row>
    <row r="36" spans="5:10" ht="12.75">
      <c r="E36" s="89"/>
      <c r="F36" s="89"/>
      <c r="G36" s="641" t="s">
        <v>1040</v>
      </c>
      <c r="H36" s="641"/>
      <c r="I36" s="641"/>
      <c r="J36" s="641"/>
    </row>
    <row r="37" spans="5:10" ht="12.75">
      <c r="E37" s="89"/>
      <c r="F37" s="89"/>
      <c r="G37" s="641"/>
      <c r="H37" s="641"/>
      <c r="I37" s="641"/>
      <c r="J37" s="641"/>
    </row>
    <row r="38" spans="7:12" ht="29.25" customHeight="1">
      <c r="G38" s="641"/>
      <c r="H38" s="641"/>
      <c r="I38" s="641"/>
      <c r="J38" s="641"/>
      <c r="K38" s="37"/>
      <c r="L38" s="37"/>
    </row>
  </sheetData>
  <sheetProtection/>
  <mergeCells count="5">
    <mergeCell ref="C3:F3"/>
    <mergeCell ref="D8:I8"/>
    <mergeCell ref="A5:I5"/>
    <mergeCell ref="I35:J35"/>
    <mergeCell ref="G36:J38"/>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98" r:id="rId1"/>
  <colBreaks count="1" manualBreakCount="1">
    <brk id="9" max="32" man="1"/>
  </colBreaks>
</worksheet>
</file>

<file path=xl/worksheets/sheet28.xml><?xml version="1.0" encoding="utf-8"?>
<worksheet xmlns="http://schemas.openxmlformats.org/spreadsheetml/2006/main" xmlns:r="http://schemas.openxmlformats.org/officeDocument/2006/relationships">
  <sheetPr>
    <pageSetUpPr fitToPage="1"/>
  </sheetPr>
  <dimension ref="A1:T32"/>
  <sheetViews>
    <sheetView view="pageBreakPreview" zoomScale="81" zoomScaleSheetLayoutView="81" zoomScalePageLayoutView="0" workbookViewId="0" topLeftCell="A11">
      <selection activeCell="D26" sqref="D26:E26"/>
    </sheetView>
  </sheetViews>
  <sheetFormatPr defaultColWidth="9.140625" defaultRowHeight="12.75"/>
  <cols>
    <col min="1" max="1" width="4.421875" style="16" customWidth="1"/>
    <col min="2" max="2" width="37.28125" style="16" customWidth="1"/>
    <col min="3" max="3" width="12.28125" style="16" customWidth="1"/>
    <col min="4" max="5" width="15.140625" style="16" customWidth="1"/>
    <col min="6" max="6" width="15.8515625" style="16" customWidth="1"/>
    <col min="7" max="7" width="16.28125" style="16" customWidth="1"/>
    <col min="8" max="8" width="23.7109375" style="16" customWidth="1"/>
    <col min="9" max="11" width="9.140625" style="16" customWidth="1"/>
    <col min="12" max="13" width="10.140625" style="16" bestFit="1" customWidth="1"/>
    <col min="14" max="16384" width="9.140625" style="16" customWidth="1"/>
  </cols>
  <sheetData>
    <row r="1" spans="4:14" ht="15">
      <c r="D1" s="37"/>
      <c r="E1" s="37"/>
      <c r="F1" s="37"/>
      <c r="H1" s="42" t="s">
        <v>66</v>
      </c>
      <c r="I1" s="37"/>
      <c r="M1" s="44"/>
      <c r="N1" s="44"/>
    </row>
    <row r="2" spans="1:14" ht="15">
      <c r="A2" s="699" t="s">
        <v>0</v>
      </c>
      <c r="B2" s="699"/>
      <c r="C2" s="699"/>
      <c r="D2" s="699"/>
      <c r="E2" s="699"/>
      <c r="F2" s="699"/>
      <c r="G2" s="699"/>
      <c r="H2" s="699"/>
      <c r="I2" s="46"/>
      <c r="J2" s="46"/>
      <c r="K2" s="46"/>
      <c r="L2" s="46"/>
      <c r="M2" s="46"/>
      <c r="N2" s="46"/>
    </row>
    <row r="3" spans="1:14" ht="20.25">
      <c r="A3" s="615" t="s">
        <v>697</v>
      </c>
      <c r="B3" s="615"/>
      <c r="C3" s="615"/>
      <c r="D3" s="615"/>
      <c r="E3" s="615"/>
      <c r="F3" s="615"/>
      <c r="G3" s="615"/>
      <c r="H3" s="615"/>
      <c r="I3" s="45"/>
      <c r="J3" s="45"/>
      <c r="K3" s="45"/>
      <c r="L3" s="45"/>
      <c r="M3" s="45"/>
      <c r="N3" s="45"/>
    </row>
    <row r="4" ht="10.5" customHeight="1"/>
    <row r="5" spans="1:8" ht="19.5" customHeight="1">
      <c r="A5" s="616" t="s">
        <v>759</v>
      </c>
      <c r="B5" s="699"/>
      <c r="C5" s="699"/>
      <c r="D5" s="699"/>
      <c r="E5" s="699"/>
      <c r="F5" s="699"/>
      <c r="G5" s="699"/>
      <c r="H5" s="699"/>
    </row>
    <row r="7" spans="1:10" s="14" customFormat="1" ht="15.75" customHeight="1" hidden="1">
      <c r="A7" s="16"/>
      <c r="B7" s="16"/>
      <c r="C7" s="16"/>
      <c r="D7" s="16"/>
      <c r="E7" s="16"/>
      <c r="F7" s="16"/>
      <c r="G7" s="16"/>
      <c r="H7" s="16"/>
      <c r="I7" s="16"/>
      <c r="J7" s="16"/>
    </row>
    <row r="8" spans="1:9" s="14" customFormat="1" ht="15.75">
      <c r="A8" s="617" t="s">
        <v>160</v>
      </c>
      <c r="B8" s="617"/>
      <c r="C8" s="16"/>
      <c r="D8" s="16"/>
      <c r="E8" s="16"/>
      <c r="F8" s="16"/>
      <c r="G8" s="16"/>
      <c r="H8" s="34" t="s">
        <v>26</v>
      </c>
      <c r="I8" s="16"/>
    </row>
    <row r="9" spans="1:20" s="14" customFormat="1" ht="15.75">
      <c r="A9" s="15"/>
      <c r="B9" s="16"/>
      <c r="C9" s="16"/>
      <c r="D9" s="107"/>
      <c r="E9" s="107"/>
      <c r="G9" s="107" t="s">
        <v>773</v>
      </c>
      <c r="H9" s="107"/>
      <c r="J9" s="107"/>
      <c r="K9" s="107"/>
      <c r="L9" s="107"/>
      <c r="S9" s="133"/>
      <c r="T9" s="131"/>
    </row>
    <row r="10" spans="1:8" s="38" customFormat="1" ht="55.5" customHeight="1">
      <c r="A10" s="40"/>
      <c r="B10" s="5" t="s">
        <v>27</v>
      </c>
      <c r="C10" s="5" t="s">
        <v>760</v>
      </c>
      <c r="D10" s="5" t="s">
        <v>784</v>
      </c>
      <c r="E10" s="5" t="s">
        <v>224</v>
      </c>
      <c r="F10" s="5" t="s">
        <v>225</v>
      </c>
      <c r="G10" s="5" t="s">
        <v>72</v>
      </c>
      <c r="H10" s="5" t="s">
        <v>791</v>
      </c>
    </row>
    <row r="11" spans="1:8" s="38" customFormat="1" ht="14.25" customHeight="1">
      <c r="A11" s="5">
        <v>1</v>
      </c>
      <c r="B11" s="5">
        <v>2</v>
      </c>
      <c r="C11" s="5">
        <v>3</v>
      </c>
      <c r="D11" s="5">
        <v>4</v>
      </c>
      <c r="E11" s="5">
        <v>5</v>
      </c>
      <c r="F11" s="5">
        <v>6</v>
      </c>
      <c r="G11" s="5">
        <v>7</v>
      </c>
      <c r="H11" s="5">
        <v>8</v>
      </c>
    </row>
    <row r="12" spans="1:8" ht="16.5" customHeight="1">
      <c r="A12" s="31" t="s">
        <v>28</v>
      </c>
      <c r="B12" s="31" t="s">
        <v>29</v>
      </c>
      <c r="C12" s="597">
        <v>0</v>
      </c>
      <c r="D12" s="597">
        <v>0</v>
      </c>
      <c r="E12" s="597">
        <v>0</v>
      </c>
      <c r="F12" s="597">
        <v>0</v>
      </c>
      <c r="G12" s="20"/>
      <c r="H12" s="597">
        <v>0</v>
      </c>
    </row>
    <row r="13" spans="1:8" ht="20.25" customHeight="1">
      <c r="A13" s="20"/>
      <c r="B13" s="20" t="s">
        <v>30</v>
      </c>
      <c r="C13" s="597"/>
      <c r="D13" s="597"/>
      <c r="E13" s="597"/>
      <c r="F13" s="597"/>
      <c r="G13" s="20"/>
      <c r="H13" s="597"/>
    </row>
    <row r="14" spans="1:8" ht="17.25" customHeight="1">
      <c r="A14" s="20"/>
      <c r="B14" s="20" t="s">
        <v>188</v>
      </c>
      <c r="C14" s="597"/>
      <c r="D14" s="597"/>
      <c r="E14" s="597"/>
      <c r="F14" s="597"/>
      <c r="G14" s="20"/>
      <c r="H14" s="597"/>
    </row>
    <row r="15" spans="1:8" s="38" customFormat="1" ht="33.75" customHeight="1">
      <c r="A15" s="39"/>
      <c r="B15" s="39" t="s">
        <v>189</v>
      </c>
      <c r="C15" s="597"/>
      <c r="D15" s="597"/>
      <c r="E15" s="597"/>
      <c r="F15" s="597"/>
      <c r="G15" s="39"/>
      <c r="H15" s="597"/>
    </row>
    <row r="16" spans="1:8" s="38" customFormat="1" ht="12.75">
      <c r="A16" s="39"/>
      <c r="B16" s="40" t="s">
        <v>31</v>
      </c>
      <c r="C16" s="18"/>
      <c r="D16" s="18"/>
      <c r="E16" s="18"/>
      <c r="F16" s="18"/>
      <c r="G16" s="18"/>
      <c r="H16" s="39"/>
    </row>
    <row r="17" spans="1:8" s="38" customFormat="1" ht="40.5" customHeight="1">
      <c r="A17" s="40" t="s">
        <v>32</v>
      </c>
      <c r="B17" s="40" t="s">
        <v>223</v>
      </c>
      <c r="C17" s="763">
        <v>253.69</v>
      </c>
      <c r="D17" s="763">
        <v>115.5</v>
      </c>
      <c r="E17" s="763">
        <v>148.13</v>
      </c>
      <c r="F17" s="763">
        <v>0</v>
      </c>
      <c r="G17" s="763">
        <v>103.25</v>
      </c>
      <c r="H17" s="763">
        <f>D17+E17-G17</f>
        <v>160.38</v>
      </c>
    </row>
    <row r="18" spans="1:12" ht="28.5" customHeight="1">
      <c r="A18" s="20"/>
      <c r="B18" s="165" t="s">
        <v>191</v>
      </c>
      <c r="C18" s="764"/>
      <c r="D18" s="764"/>
      <c r="E18" s="764"/>
      <c r="F18" s="764"/>
      <c r="G18" s="764"/>
      <c r="H18" s="764"/>
      <c r="L18" s="16">
        <v>325.72</v>
      </c>
    </row>
    <row r="19" spans="1:12" ht="19.5" customHeight="1">
      <c r="A19" s="20"/>
      <c r="B19" s="39" t="s">
        <v>33</v>
      </c>
      <c r="C19" s="764"/>
      <c r="D19" s="764"/>
      <c r="E19" s="764"/>
      <c r="F19" s="764"/>
      <c r="G19" s="764"/>
      <c r="H19" s="764"/>
      <c r="K19" s="38"/>
      <c r="L19" s="16">
        <v>706.26</v>
      </c>
    </row>
    <row r="20" spans="1:12" ht="21.75" customHeight="1">
      <c r="A20" s="20"/>
      <c r="B20" s="39" t="s">
        <v>192</v>
      </c>
      <c r="C20" s="764"/>
      <c r="D20" s="764"/>
      <c r="E20" s="764"/>
      <c r="F20" s="764"/>
      <c r="G20" s="764"/>
      <c r="H20" s="764"/>
      <c r="K20" s="38"/>
      <c r="L20" s="16">
        <v>1119.12</v>
      </c>
    </row>
    <row r="21" spans="1:12" s="38" customFormat="1" ht="27.75" customHeight="1">
      <c r="A21" s="39"/>
      <c r="B21" s="39" t="s">
        <v>34</v>
      </c>
      <c r="C21" s="764"/>
      <c r="D21" s="764"/>
      <c r="E21" s="764"/>
      <c r="F21" s="764"/>
      <c r="G21" s="764"/>
      <c r="H21" s="764"/>
      <c r="L21" s="38">
        <v>5431.94</v>
      </c>
    </row>
    <row r="22" spans="1:12" s="38" customFormat="1" ht="19.5" customHeight="1">
      <c r="A22" s="39"/>
      <c r="B22" s="39" t="s">
        <v>190</v>
      </c>
      <c r="C22" s="764"/>
      <c r="D22" s="764"/>
      <c r="E22" s="764"/>
      <c r="F22" s="764"/>
      <c r="G22" s="764"/>
      <c r="H22" s="764"/>
      <c r="L22" s="38">
        <v>5316.71</v>
      </c>
    </row>
    <row r="23" spans="1:12" s="38" customFormat="1" ht="27.75" customHeight="1">
      <c r="A23" s="39"/>
      <c r="B23" s="39" t="s">
        <v>193</v>
      </c>
      <c r="C23" s="764"/>
      <c r="D23" s="764"/>
      <c r="E23" s="764"/>
      <c r="F23" s="764"/>
      <c r="G23" s="765"/>
      <c r="H23" s="764"/>
      <c r="L23" s="38">
        <v>1194.21</v>
      </c>
    </row>
    <row r="24" spans="1:13" s="38" customFormat="1" ht="18.75" customHeight="1">
      <c r="A24" s="40"/>
      <c r="B24" s="39" t="s">
        <v>194</v>
      </c>
      <c r="C24" s="765"/>
      <c r="D24" s="765"/>
      <c r="E24" s="765"/>
      <c r="F24" s="765"/>
      <c r="G24" s="39"/>
      <c r="H24" s="765"/>
      <c r="L24" s="38">
        <f>SUM(L18:L23)</f>
        <v>14093.96</v>
      </c>
      <c r="M24" s="38">
        <f>L24*1.8/100</f>
        <v>253.69128</v>
      </c>
    </row>
    <row r="25" spans="1:8" s="38" customFormat="1" ht="19.5" customHeight="1">
      <c r="A25" s="40"/>
      <c r="B25" s="40" t="s">
        <v>31</v>
      </c>
      <c r="C25" s="18"/>
      <c r="D25" s="18"/>
      <c r="E25" s="18"/>
      <c r="F25" s="18"/>
      <c r="G25" s="39"/>
      <c r="H25" s="39"/>
    </row>
    <row r="26" spans="1:8" ht="12.75">
      <c r="A26" s="20"/>
      <c r="B26" s="31" t="s">
        <v>35</v>
      </c>
      <c r="C26" s="18">
        <f aca="true" t="shared" si="0" ref="C26:H26">SUM(C12:C25)</f>
        <v>253.69</v>
      </c>
      <c r="D26" s="18">
        <f t="shared" si="0"/>
        <v>115.5</v>
      </c>
      <c r="E26" s="18">
        <f t="shared" si="0"/>
        <v>148.13</v>
      </c>
      <c r="F26" s="18">
        <f t="shared" si="0"/>
        <v>0</v>
      </c>
      <c r="G26" s="18">
        <f t="shared" si="0"/>
        <v>103.25</v>
      </c>
      <c r="H26" s="18">
        <f t="shared" si="0"/>
        <v>160.38</v>
      </c>
    </row>
    <row r="27" s="38" customFormat="1" ht="15.75" customHeight="1"/>
    <row r="28" s="38" customFormat="1" ht="15.75" customHeight="1"/>
    <row r="29" spans="2:8" ht="12.75" customHeight="1">
      <c r="B29" s="15" t="s">
        <v>12</v>
      </c>
      <c r="C29" s="15"/>
      <c r="D29" s="15"/>
      <c r="E29" s="15"/>
      <c r="F29" s="15"/>
      <c r="G29" s="89"/>
      <c r="H29" s="89"/>
    </row>
    <row r="30" spans="2:9" ht="13.5" customHeight="1">
      <c r="B30" s="89"/>
      <c r="C30" s="89"/>
      <c r="D30" s="89"/>
      <c r="E30" s="89"/>
      <c r="F30" s="641" t="s">
        <v>1040</v>
      </c>
      <c r="G30" s="641"/>
      <c r="H30" s="641"/>
      <c r="I30" s="641"/>
    </row>
    <row r="31" spans="2:9" ht="12" customHeight="1">
      <c r="B31" s="89"/>
      <c r="C31" s="89"/>
      <c r="D31" s="89"/>
      <c r="E31" s="89"/>
      <c r="F31" s="641"/>
      <c r="G31" s="641"/>
      <c r="H31" s="641"/>
      <c r="I31" s="641"/>
    </row>
    <row r="32" spans="2:10" ht="39.75" customHeight="1">
      <c r="B32" s="15"/>
      <c r="C32" s="15"/>
      <c r="D32" s="15"/>
      <c r="E32" s="15"/>
      <c r="F32" s="641"/>
      <c r="G32" s="641"/>
      <c r="H32" s="641"/>
      <c r="I32" s="641"/>
      <c r="J32" s="37"/>
    </row>
  </sheetData>
  <sheetProtection/>
  <mergeCells count="16">
    <mergeCell ref="A2:H2"/>
    <mergeCell ref="A3:H3"/>
    <mergeCell ref="C12:C15"/>
    <mergeCell ref="D12:D15"/>
    <mergeCell ref="F12:F15"/>
    <mergeCell ref="H12:H15"/>
    <mergeCell ref="A5:H5"/>
    <mergeCell ref="E12:E15"/>
    <mergeCell ref="A8:B8"/>
    <mergeCell ref="F30:I32"/>
    <mergeCell ref="D17:D24"/>
    <mergeCell ref="E17:E24"/>
    <mergeCell ref="F17:F24"/>
    <mergeCell ref="C17:C24"/>
    <mergeCell ref="H17:H24"/>
    <mergeCell ref="G17:G23"/>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93" r:id="rId1"/>
</worksheet>
</file>

<file path=xl/worksheets/sheet29.xml><?xml version="1.0" encoding="utf-8"?>
<worksheet xmlns="http://schemas.openxmlformats.org/spreadsheetml/2006/main" xmlns:r="http://schemas.openxmlformats.org/officeDocument/2006/relationships">
  <sheetPr>
    <pageSetUpPr fitToPage="1"/>
  </sheetPr>
  <dimension ref="A1:R40"/>
  <sheetViews>
    <sheetView view="pageBreakPreview" zoomScale="85" zoomScaleSheetLayoutView="85" zoomScalePageLayoutView="0" workbookViewId="0" topLeftCell="A13">
      <selection activeCell="D37" sqref="D37:G39"/>
    </sheetView>
  </sheetViews>
  <sheetFormatPr defaultColWidth="9.140625" defaultRowHeight="12.75"/>
  <cols>
    <col min="1" max="1" width="9.140625" style="16" customWidth="1"/>
    <col min="2" max="2" width="21.140625" style="16" customWidth="1"/>
    <col min="3" max="3" width="30.140625" style="16" customWidth="1"/>
    <col min="4" max="4" width="30.7109375" style="16" customWidth="1"/>
    <col min="5" max="5" width="37.00390625" style="16" customWidth="1"/>
    <col min="6" max="16384" width="9.140625" style="16" customWidth="1"/>
  </cols>
  <sheetData>
    <row r="1" spans="5:6" ht="15">
      <c r="E1" s="42" t="s">
        <v>505</v>
      </c>
      <c r="F1" s="44"/>
    </row>
    <row r="2" spans="4:6" ht="15">
      <c r="D2" s="46" t="s">
        <v>0</v>
      </c>
      <c r="E2" s="46"/>
      <c r="F2" s="46"/>
    </row>
    <row r="3" spans="2:6" ht="20.25">
      <c r="B3" s="174"/>
      <c r="C3" s="615" t="s">
        <v>697</v>
      </c>
      <c r="D3" s="615"/>
      <c r="E3" s="615"/>
      <c r="F3" s="45"/>
    </row>
    <row r="4" ht="10.5" customHeight="1"/>
    <row r="5" spans="1:5" ht="30.75" customHeight="1">
      <c r="A5" s="762" t="s">
        <v>761</v>
      </c>
      <c r="B5" s="762"/>
      <c r="C5" s="762"/>
      <c r="D5" s="762"/>
      <c r="E5" s="762"/>
    </row>
    <row r="7" ht="0.75" customHeight="1"/>
    <row r="8" ht="12.75">
      <c r="A8" s="15" t="s">
        <v>25</v>
      </c>
    </row>
    <row r="9" spans="4:18" ht="12.75">
      <c r="D9" s="698" t="s">
        <v>777</v>
      </c>
      <c r="E9" s="698"/>
      <c r="Q9" s="20"/>
      <c r="R9" s="23"/>
    </row>
    <row r="10" spans="1:18" ht="26.25" customHeight="1">
      <c r="A10" s="604" t="s">
        <v>2</v>
      </c>
      <c r="B10" s="604" t="s">
        <v>3</v>
      </c>
      <c r="C10" s="766" t="s">
        <v>501</v>
      </c>
      <c r="D10" s="767"/>
      <c r="E10" s="768"/>
      <c r="Q10" s="23"/>
      <c r="R10" s="23"/>
    </row>
    <row r="11" spans="1:5" ht="56.25" customHeight="1">
      <c r="A11" s="604"/>
      <c r="B11" s="604"/>
      <c r="C11" s="5" t="s">
        <v>503</v>
      </c>
      <c r="D11" s="5" t="s">
        <v>504</v>
      </c>
      <c r="E11" s="5" t="s">
        <v>502</v>
      </c>
    </row>
    <row r="12" spans="1:5" s="122" customFormat="1" ht="15.75" customHeight="1">
      <c r="A12" s="69">
        <v>1</v>
      </c>
      <c r="B12" s="68">
        <v>2</v>
      </c>
      <c r="C12" s="69">
        <v>3</v>
      </c>
      <c r="D12" s="68">
        <v>4</v>
      </c>
      <c r="E12" s="69">
        <v>5</v>
      </c>
    </row>
    <row r="13" spans="1:5" ht="18" customHeight="1">
      <c r="A13" s="19">
        <v>1</v>
      </c>
      <c r="B13" s="20" t="s">
        <v>886</v>
      </c>
      <c r="C13" s="19">
        <v>1</v>
      </c>
      <c r="D13" s="19">
        <v>2</v>
      </c>
      <c r="E13" s="3">
        <v>246</v>
      </c>
    </row>
    <row r="14" spans="1:5" ht="23.25" customHeight="1">
      <c r="A14" s="19">
        <v>2</v>
      </c>
      <c r="B14" s="20" t="s">
        <v>887</v>
      </c>
      <c r="C14" s="19">
        <v>2</v>
      </c>
      <c r="D14" s="19">
        <v>1</v>
      </c>
      <c r="E14" s="19">
        <v>97</v>
      </c>
    </row>
    <row r="15" spans="1:5" ht="12" customHeight="1">
      <c r="A15" s="19">
        <v>3</v>
      </c>
      <c r="B15" s="20" t="s">
        <v>888</v>
      </c>
      <c r="C15" s="19">
        <v>0</v>
      </c>
      <c r="D15" s="19">
        <v>4</v>
      </c>
      <c r="E15" s="19">
        <v>70</v>
      </c>
    </row>
    <row r="16" spans="1:5" ht="12.75">
      <c r="A16" s="19">
        <v>4</v>
      </c>
      <c r="B16" s="20" t="s">
        <v>889</v>
      </c>
      <c r="C16" s="19">
        <v>1</v>
      </c>
      <c r="D16" s="19">
        <v>2</v>
      </c>
      <c r="E16" s="19">
        <v>136</v>
      </c>
    </row>
    <row r="17" spans="1:5" ht="15.75" customHeight="1">
      <c r="A17" s="19">
        <v>5</v>
      </c>
      <c r="B17" s="20" t="s">
        <v>890</v>
      </c>
      <c r="C17" s="465">
        <v>0</v>
      </c>
      <c r="D17" s="19">
        <v>3</v>
      </c>
      <c r="E17" s="19">
        <v>429</v>
      </c>
    </row>
    <row r="18" spans="1:5" ht="12.75" customHeight="1">
      <c r="A18" s="19">
        <v>6</v>
      </c>
      <c r="B18" s="20" t="s">
        <v>891</v>
      </c>
      <c r="C18" s="19">
        <v>0</v>
      </c>
      <c r="D18" s="19">
        <v>3</v>
      </c>
      <c r="E18" s="19">
        <v>142</v>
      </c>
    </row>
    <row r="19" spans="1:5" ht="12.75" customHeight="1">
      <c r="A19" s="19">
        <v>7</v>
      </c>
      <c r="B19" s="20" t="s">
        <v>892</v>
      </c>
      <c r="C19" s="19">
        <v>0</v>
      </c>
      <c r="D19" s="19">
        <v>0</v>
      </c>
      <c r="E19" s="19">
        <v>527</v>
      </c>
    </row>
    <row r="20" spans="1:5" ht="12.75">
      <c r="A20" s="19">
        <v>8</v>
      </c>
      <c r="B20" s="20" t="s">
        <v>893</v>
      </c>
      <c r="C20" s="19">
        <v>4</v>
      </c>
      <c r="D20" s="19">
        <v>2</v>
      </c>
      <c r="E20" s="3">
        <v>550</v>
      </c>
    </row>
    <row r="21" spans="1:5" ht="12.75">
      <c r="A21" s="19">
        <v>9</v>
      </c>
      <c r="B21" s="20" t="s">
        <v>894</v>
      </c>
      <c r="C21" s="19">
        <v>0</v>
      </c>
      <c r="D21" s="19">
        <v>11</v>
      </c>
      <c r="E21" s="19">
        <v>490</v>
      </c>
    </row>
    <row r="22" spans="1:5" ht="12.75">
      <c r="A22" s="19">
        <v>10</v>
      </c>
      <c r="B22" s="20" t="s">
        <v>895</v>
      </c>
      <c r="C22" s="19">
        <v>1</v>
      </c>
      <c r="D22" s="19">
        <v>3</v>
      </c>
      <c r="E22" s="19">
        <v>501</v>
      </c>
    </row>
    <row r="23" spans="1:5" ht="12.75">
      <c r="A23" s="19">
        <v>11</v>
      </c>
      <c r="B23" s="20" t="s">
        <v>896</v>
      </c>
      <c r="C23" s="19">
        <v>0</v>
      </c>
      <c r="D23" s="19">
        <v>3</v>
      </c>
      <c r="E23" s="19">
        <v>493</v>
      </c>
    </row>
    <row r="24" spans="1:5" ht="12.75">
      <c r="A24" s="19">
        <v>12</v>
      </c>
      <c r="B24" s="20" t="s">
        <v>897</v>
      </c>
      <c r="C24" s="19">
        <v>3</v>
      </c>
      <c r="D24" s="19">
        <v>1</v>
      </c>
      <c r="E24" s="19">
        <v>135</v>
      </c>
    </row>
    <row r="25" spans="1:5" ht="12.75">
      <c r="A25" s="19">
        <v>13</v>
      </c>
      <c r="B25" s="20" t="s">
        <v>898</v>
      </c>
      <c r="C25" s="19">
        <v>2</v>
      </c>
      <c r="D25" s="19">
        <v>3</v>
      </c>
      <c r="E25" s="19">
        <v>478</v>
      </c>
    </row>
    <row r="26" spans="1:5" ht="12.75">
      <c r="A26" s="19">
        <v>14</v>
      </c>
      <c r="B26" s="20" t="s">
        <v>899</v>
      </c>
      <c r="C26" s="19">
        <v>0</v>
      </c>
      <c r="D26" s="19">
        <v>3</v>
      </c>
      <c r="E26" s="19">
        <v>118</v>
      </c>
    </row>
    <row r="27" spans="1:5" ht="12.75">
      <c r="A27" s="19">
        <v>15</v>
      </c>
      <c r="B27" s="20" t="s">
        <v>900</v>
      </c>
      <c r="C27" s="19">
        <v>1</v>
      </c>
      <c r="D27" s="19">
        <v>1</v>
      </c>
      <c r="E27" s="19">
        <v>75</v>
      </c>
    </row>
    <row r="28" spans="1:5" ht="12.75">
      <c r="A28" s="19">
        <v>16</v>
      </c>
      <c r="B28" s="20" t="s">
        <v>901</v>
      </c>
      <c r="C28" s="19">
        <v>0</v>
      </c>
      <c r="D28" s="19">
        <v>4</v>
      </c>
      <c r="E28" s="19">
        <v>346</v>
      </c>
    </row>
    <row r="29" spans="1:5" ht="12.75">
      <c r="A29" s="19">
        <v>17</v>
      </c>
      <c r="B29" s="20" t="s">
        <v>902</v>
      </c>
      <c r="C29" s="19">
        <v>0</v>
      </c>
      <c r="D29" s="19">
        <v>0</v>
      </c>
      <c r="E29" s="19">
        <v>35</v>
      </c>
    </row>
    <row r="30" spans="1:5" ht="12.75">
      <c r="A30" s="19">
        <v>18</v>
      </c>
      <c r="B30" s="20" t="s">
        <v>903</v>
      </c>
      <c r="C30" s="19">
        <v>2</v>
      </c>
      <c r="D30" s="19">
        <v>4</v>
      </c>
      <c r="E30" s="19">
        <v>115</v>
      </c>
    </row>
    <row r="31" spans="1:5" ht="12.75">
      <c r="A31" s="19">
        <v>19</v>
      </c>
      <c r="B31" s="20" t="s">
        <v>904</v>
      </c>
      <c r="C31" s="19">
        <v>2</v>
      </c>
      <c r="D31" s="19">
        <v>0</v>
      </c>
      <c r="E31" s="19">
        <v>655</v>
      </c>
    </row>
    <row r="32" spans="1:5" ht="12.75">
      <c r="A32" s="19">
        <v>20</v>
      </c>
      <c r="B32" s="20" t="s">
        <v>905</v>
      </c>
      <c r="C32" s="19">
        <v>0</v>
      </c>
      <c r="D32" s="19">
        <v>0</v>
      </c>
      <c r="E32" s="19">
        <v>717</v>
      </c>
    </row>
    <row r="33" spans="1:5" ht="12.75">
      <c r="A33" s="19">
        <v>21</v>
      </c>
      <c r="B33" s="20" t="s">
        <v>906</v>
      </c>
      <c r="C33" s="19">
        <v>2</v>
      </c>
      <c r="D33" s="19">
        <v>1</v>
      </c>
      <c r="E33" s="19">
        <v>951</v>
      </c>
    </row>
    <row r="34" spans="1:5" ht="12.75">
      <c r="A34" s="3" t="s">
        <v>17</v>
      </c>
      <c r="B34" s="20"/>
      <c r="C34" s="3">
        <f>SUM(C13:C33)</f>
        <v>21</v>
      </c>
      <c r="D34" s="3">
        <f>SUM(D13:D33)</f>
        <v>51</v>
      </c>
      <c r="E34" s="3">
        <f>SUM(E13:E33)</f>
        <v>7306</v>
      </c>
    </row>
    <row r="35" ht="12.75">
      <c r="E35" s="32"/>
    </row>
    <row r="36" ht="12.75">
      <c r="E36" s="12"/>
    </row>
    <row r="37" spans="1:7" ht="12.75" customHeight="1">
      <c r="A37" s="37" t="s">
        <v>12</v>
      </c>
      <c r="D37" s="641" t="s">
        <v>1040</v>
      </c>
      <c r="E37" s="641"/>
      <c r="F37" s="641"/>
      <c r="G37" s="641"/>
    </row>
    <row r="38" spans="4:7" ht="12.75" customHeight="1">
      <c r="D38" s="641"/>
      <c r="E38" s="641"/>
      <c r="F38" s="641"/>
      <c r="G38" s="641"/>
    </row>
    <row r="39" spans="4:7" ht="26.25" customHeight="1">
      <c r="D39" s="641"/>
      <c r="E39" s="641"/>
      <c r="F39" s="641"/>
      <c r="G39" s="641"/>
    </row>
    <row r="40" spans="5:8" ht="12.75">
      <c r="E40" s="15"/>
      <c r="F40" s="37"/>
      <c r="G40" s="37"/>
      <c r="H40" s="37"/>
    </row>
  </sheetData>
  <sheetProtection/>
  <mergeCells count="7">
    <mergeCell ref="D37:G39"/>
    <mergeCell ref="C3:E3"/>
    <mergeCell ref="A5:E5"/>
    <mergeCell ref="C10:E10"/>
    <mergeCell ref="D9:E9"/>
    <mergeCell ref="B10:B11"/>
    <mergeCell ref="A10:A11"/>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97" r:id="rId1"/>
  <colBreaks count="1" manualBreakCount="1">
    <brk id="5" max="32" man="1"/>
  </colBreaks>
</worksheet>
</file>

<file path=xl/worksheets/sheet3.xml><?xml version="1.0" encoding="utf-8"?>
<worksheet xmlns="http://schemas.openxmlformats.org/spreadsheetml/2006/main" xmlns:r="http://schemas.openxmlformats.org/officeDocument/2006/relationships">
  <sheetPr>
    <pageSetUpPr fitToPage="1"/>
  </sheetPr>
  <dimension ref="B2:H13"/>
  <sheetViews>
    <sheetView view="pageBreakPreview" zoomScale="90" zoomScaleSheetLayoutView="90" zoomScalePageLayoutView="0" workbookViewId="0" topLeftCell="A1">
      <selection activeCell="H26" sqref="H26"/>
    </sheetView>
  </sheetViews>
  <sheetFormatPr defaultColWidth="9.140625" defaultRowHeight="12.75"/>
  <sheetData>
    <row r="2" ht="12.75">
      <c r="B2" s="15"/>
    </row>
    <row r="4" spans="2:8" ht="12.75" customHeight="1">
      <c r="B4" s="583"/>
      <c r="C4" s="583"/>
      <c r="D4" s="583"/>
      <c r="E4" s="583"/>
      <c r="F4" s="583"/>
      <c r="G4" s="583"/>
      <c r="H4" s="583"/>
    </row>
    <row r="5" spans="2:8" ht="12.75" customHeight="1">
      <c r="B5" s="583"/>
      <c r="C5" s="583"/>
      <c r="D5" s="583"/>
      <c r="E5" s="583"/>
      <c r="F5" s="583"/>
      <c r="G5" s="583"/>
      <c r="H5" s="583"/>
    </row>
    <row r="6" spans="2:8" ht="12.75" customHeight="1">
      <c r="B6" s="583"/>
      <c r="C6" s="583"/>
      <c r="D6" s="583"/>
      <c r="E6" s="583"/>
      <c r="F6" s="583"/>
      <c r="G6" s="583"/>
      <c r="H6" s="583"/>
    </row>
    <row r="7" spans="2:8" ht="12.75" customHeight="1">
      <c r="B7" s="583"/>
      <c r="C7" s="583"/>
      <c r="D7" s="583"/>
      <c r="E7" s="583"/>
      <c r="F7" s="583"/>
      <c r="G7" s="583"/>
      <c r="H7" s="583"/>
    </row>
    <row r="8" spans="2:8" ht="12.75" customHeight="1">
      <c r="B8" s="583"/>
      <c r="C8" s="583"/>
      <c r="D8" s="583"/>
      <c r="E8" s="583"/>
      <c r="F8" s="583"/>
      <c r="G8" s="583"/>
      <c r="H8" s="583"/>
    </row>
    <row r="9" spans="2:8" ht="12.75" customHeight="1">
      <c r="B9" s="583"/>
      <c r="C9" s="583"/>
      <c r="D9" s="583"/>
      <c r="E9" s="583"/>
      <c r="F9" s="583"/>
      <c r="G9" s="583"/>
      <c r="H9" s="583"/>
    </row>
    <row r="10" spans="2:8" ht="12.75" customHeight="1">
      <c r="B10" s="583"/>
      <c r="C10" s="583"/>
      <c r="D10" s="583"/>
      <c r="E10" s="583"/>
      <c r="F10" s="583"/>
      <c r="G10" s="583"/>
      <c r="H10" s="583"/>
    </row>
    <row r="11" spans="2:8" ht="12.75" customHeight="1">
      <c r="B11" s="583"/>
      <c r="C11" s="583"/>
      <c r="D11" s="583"/>
      <c r="E11" s="583"/>
      <c r="F11" s="583"/>
      <c r="G11" s="583"/>
      <c r="H11" s="583"/>
    </row>
    <row r="12" spans="2:8" ht="12.75" customHeight="1">
      <c r="B12" s="583"/>
      <c r="C12" s="583"/>
      <c r="D12" s="583"/>
      <c r="E12" s="583"/>
      <c r="F12" s="583"/>
      <c r="G12" s="583"/>
      <c r="H12" s="583"/>
    </row>
    <row r="13" spans="2:8" ht="12.75" customHeight="1">
      <c r="B13" s="583"/>
      <c r="C13" s="583"/>
      <c r="D13" s="583"/>
      <c r="E13" s="583"/>
      <c r="F13" s="583"/>
      <c r="G13" s="583"/>
      <c r="H13" s="583"/>
    </row>
  </sheetData>
  <sheetProtection/>
  <mergeCells count="1">
    <mergeCell ref="B4:H13"/>
  </mergeCells>
  <printOptions horizontalCentered="1" verticalCentered="1"/>
  <pageMargins left="0.7086614173228347" right="0.7086614173228347" top="0.2362204724409449" bottom="0" header="0.31496062992125984" footer="0.31496062992125984"/>
  <pageSetup fitToHeight="1" fitToWidth="1"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A1:J39"/>
  <sheetViews>
    <sheetView view="pageBreakPreview" zoomScale="110" zoomScaleSheetLayoutView="110" zoomScalePageLayoutView="0" workbookViewId="0" topLeftCell="A22">
      <selection activeCell="A35" sqref="A35:IV35"/>
    </sheetView>
  </sheetViews>
  <sheetFormatPr defaultColWidth="9.140625" defaultRowHeight="12.75"/>
  <cols>
    <col min="1" max="1" width="8.28125" style="0" customWidth="1"/>
    <col min="2" max="2" width="14.140625" style="0" customWidth="1"/>
    <col min="3" max="3" width="14.28125" style="0" customWidth="1"/>
    <col min="4" max="4" width="13.57421875" style="0" customWidth="1"/>
    <col min="5" max="6" width="12.8515625" style="0" customWidth="1"/>
    <col min="7" max="7" width="15.28125" style="0" customWidth="1"/>
    <col min="8" max="8" width="15.421875" style="0" customWidth="1"/>
    <col min="9" max="9" width="13.28125" style="0" customWidth="1"/>
  </cols>
  <sheetData>
    <row r="1" spans="8:9" ht="18">
      <c r="H1" s="769" t="s">
        <v>666</v>
      </c>
      <c r="I1" s="769"/>
    </row>
    <row r="2" spans="3:10" ht="18">
      <c r="C2" s="689" t="s">
        <v>0</v>
      </c>
      <c r="D2" s="689"/>
      <c r="E2" s="689"/>
      <c r="F2" s="689"/>
      <c r="G2" s="689"/>
      <c r="H2" s="259"/>
      <c r="I2" s="248"/>
      <c r="J2" s="248"/>
    </row>
    <row r="3" spans="2:10" ht="21">
      <c r="B3" s="690" t="s">
        <v>697</v>
      </c>
      <c r="C3" s="690"/>
      <c r="D3" s="690"/>
      <c r="E3" s="690"/>
      <c r="F3" s="690"/>
      <c r="G3" s="690"/>
      <c r="H3" s="249"/>
      <c r="I3" s="249"/>
      <c r="J3" s="249"/>
    </row>
    <row r="4" spans="3:10" ht="21">
      <c r="C4" s="217"/>
      <c r="D4" s="217"/>
      <c r="E4" s="217"/>
      <c r="F4" s="217"/>
      <c r="G4" s="217"/>
      <c r="H4" s="217"/>
      <c r="I4" s="249"/>
      <c r="J4" s="249"/>
    </row>
    <row r="5" spans="3:8" ht="20.25" customHeight="1">
      <c r="C5" s="770" t="s">
        <v>762</v>
      </c>
      <c r="D5" s="770"/>
      <c r="E5" s="770"/>
      <c r="F5" s="770"/>
      <c r="G5" s="770"/>
      <c r="H5" s="770"/>
    </row>
    <row r="6" spans="1:9" ht="20.25" customHeight="1">
      <c r="A6" t="s">
        <v>161</v>
      </c>
      <c r="C6" s="252"/>
      <c r="D6" s="252"/>
      <c r="E6" s="252"/>
      <c r="F6" s="252"/>
      <c r="G6" s="252"/>
      <c r="H6" s="772"/>
      <c r="I6" s="772"/>
    </row>
    <row r="7" spans="1:9" ht="15" customHeight="1">
      <c r="A7" s="771" t="s">
        <v>73</v>
      </c>
      <c r="B7" s="771" t="s">
        <v>36</v>
      </c>
      <c r="C7" s="771" t="s">
        <v>405</v>
      </c>
      <c r="D7" s="771" t="s">
        <v>384</v>
      </c>
      <c r="E7" s="771" t="s">
        <v>383</v>
      </c>
      <c r="F7" s="771"/>
      <c r="G7" s="771"/>
      <c r="H7" s="771" t="s">
        <v>877</v>
      </c>
      <c r="I7" s="773" t="s">
        <v>409</v>
      </c>
    </row>
    <row r="8" spans="1:9" ht="12.75" customHeight="1">
      <c r="A8" s="771"/>
      <c r="B8" s="771"/>
      <c r="C8" s="771"/>
      <c r="D8" s="771"/>
      <c r="E8" s="771" t="s">
        <v>406</v>
      </c>
      <c r="F8" s="773" t="s">
        <v>407</v>
      </c>
      <c r="G8" s="771" t="s">
        <v>408</v>
      </c>
      <c r="H8" s="771"/>
      <c r="I8" s="774"/>
    </row>
    <row r="9" spans="1:9" ht="20.25" customHeight="1">
      <c r="A9" s="771"/>
      <c r="B9" s="771"/>
      <c r="C9" s="771"/>
      <c r="D9" s="771"/>
      <c r="E9" s="771"/>
      <c r="F9" s="774"/>
      <c r="G9" s="771"/>
      <c r="H9" s="771"/>
      <c r="I9" s="774"/>
    </row>
    <row r="10" spans="1:9" ht="63.75" customHeight="1">
      <c r="A10" s="771"/>
      <c r="B10" s="771"/>
      <c r="C10" s="771"/>
      <c r="D10" s="771"/>
      <c r="E10" s="771"/>
      <c r="F10" s="775"/>
      <c r="G10" s="771"/>
      <c r="H10" s="771"/>
      <c r="I10" s="775"/>
    </row>
    <row r="11" spans="1:9" ht="15">
      <c r="A11" s="254">
        <v>1</v>
      </c>
      <c r="B11" s="254">
        <v>2</v>
      </c>
      <c r="C11" s="255">
        <v>3</v>
      </c>
      <c r="D11" s="254">
        <v>4</v>
      </c>
      <c r="E11" s="254">
        <v>5</v>
      </c>
      <c r="F11" s="255">
        <v>6</v>
      </c>
      <c r="G11" s="254">
        <v>7</v>
      </c>
      <c r="H11" s="254">
        <v>8</v>
      </c>
      <c r="I11" s="255">
        <v>9</v>
      </c>
    </row>
    <row r="12" spans="1:9" ht="15">
      <c r="A12" s="19">
        <v>1</v>
      </c>
      <c r="B12" s="20" t="s">
        <v>886</v>
      </c>
      <c r="C12" s="302">
        <v>0</v>
      </c>
      <c r="D12" s="303">
        <v>0</v>
      </c>
      <c r="E12" s="303">
        <v>0</v>
      </c>
      <c r="F12" s="302">
        <v>0</v>
      </c>
      <c r="G12" s="303">
        <v>0</v>
      </c>
      <c r="H12" s="302">
        <v>0</v>
      </c>
      <c r="I12" s="254">
        <v>0</v>
      </c>
    </row>
    <row r="13" spans="1:9" ht="15">
      <c r="A13" s="19">
        <v>2</v>
      </c>
      <c r="B13" s="20" t="s">
        <v>887</v>
      </c>
      <c r="C13" s="302">
        <v>0</v>
      </c>
      <c r="D13" s="303">
        <v>0</v>
      </c>
      <c r="E13" s="303">
        <v>0</v>
      </c>
      <c r="F13" s="302">
        <v>0</v>
      </c>
      <c r="G13" s="303">
        <v>0</v>
      </c>
      <c r="H13" s="302">
        <v>0</v>
      </c>
      <c r="I13" s="254">
        <v>0</v>
      </c>
    </row>
    <row r="14" spans="1:9" ht="15">
      <c r="A14" s="19">
        <v>3</v>
      </c>
      <c r="B14" s="20" t="s">
        <v>888</v>
      </c>
      <c r="C14" s="302">
        <v>0</v>
      </c>
      <c r="D14" s="303">
        <v>0</v>
      </c>
      <c r="E14" s="303">
        <v>0</v>
      </c>
      <c r="F14" s="302">
        <v>0</v>
      </c>
      <c r="G14" s="303">
        <v>0</v>
      </c>
      <c r="H14" s="302">
        <v>0</v>
      </c>
      <c r="I14" s="254">
        <v>0</v>
      </c>
    </row>
    <row r="15" spans="1:9" ht="15">
      <c r="A15" s="19">
        <v>4</v>
      </c>
      <c r="B15" s="20" t="s">
        <v>889</v>
      </c>
      <c r="C15" s="302">
        <v>0</v>
      </c>
      <c r="D15" s="303">
        <v>0</v>
      </c>
      <c r="E15" s="303">
        <v>0</v>
      </c>
      <c r="F15" s="302">
        <v>0</v>
      </c>
      <c r="G15" s="303">
        <v>0</v>
      </c>
      <c r="H15" s="302">
        <v>0</v>
      </c>
      <c r="I15" s="254">
        <v>0</v>
      </c>
    </row>
    <row r="16" spans="1:9" ht="15">
      <c r="A16" s="19">
        <v>5</v>
      </c>
      <c r="B16" s="20" t="s">
        <v>890</v>
      </c>
      <c r="C16" s="302">
        <v>0</v>
      </c>
      <c r="D16" s="303">
        <v>0</v>
      </c>
      <c r="E16" s="303">
        <v>0</v>
      </c>
      <c r="F16" s="302">
        <v>0</v>
      </c>
      <c r="G16" s="303">
        <v>0</v>
      </c>
      <c r="H16" s="302">
        <v>0</v>
      </c>
      <c r="I16" s="254">
        <v>0</v>
      </c>
    </row>
    <row r="17" spans="1:9" ht="15">
      <c r="A17" s="19">
        <v>6</v>
      </c>
      <c r="B17" s="20" t="s">
        <v>891</v>
      </c>
      <c r="C17" s="302">
        <v>0</v>
      </c>
      <c r="D17" s="303">
        <v>0</v>
      </c>
      <c r="E17" s="303">
        <v>0</v>
      </c>
      <c r="F17" s="302">
        <v>0</v>
      </c>
      <c r="G17" s="303">
        <v>0</v>
      </c>
      <c r="H17" s="302">
        <v>0</v>
      </c>
      <c r="I17" s="254">
        <v>0</v>
      </c>
    </row>
    <row r="18" spans="1:9" ht="15">
      <c r="A18" s="19">
        <v>7</v>
      </c>
      <c r="B18" s="20" t="s">
        <v>892</v>
      </c>
      <c r="C18" s="302">
        <v>0</v>
      </c>
      <c r="D18" s="303">
        <v>0</v>
      </c>
      <c r="E18" s="303">
        <v>0</v>
      </c>
      <c r="F18" s="302">
        <v>0</v>
      </c>
      <c r="G18" s="303">
        <v>0</v>
      </c>
      <c r="H18" s="302">
        <v>0</v>
      </c>
      <c r="I18" s="254">
        <v>0</v>
      </c>
    </row>
    <row r="19" spans="1:9" ht="15">
      <c r="A19" s="19">
        <v>8</v>
      </c>
      <c r="B19" s="20" t="s">
        <v>893</v>
      </c>
      <c r="C19" s="302">
        <v>0</v>
      </c>
      <c r="D19" s="303">
        <v>0</v>
      </c>
      <c r="E19" s="303">
        <v>0</v>
      </c>
      <c r="F19" s="302">
        <v>0</v>
      </c>
      <c r="G19" s="303">
        <v>0</v>
      </c>
      <c r="H19" s="302">
        <v>0</v>
      </c>
      <c r="I19" s="254">
        <v>0</v>
      </c>
    </row>
    <row r="20" spans="1:9" ht="12.75">
      <c r="A20" s="19">
        <v>9</v>
      </c>
      <c r="B20" s="20" t="s">
        <v>894</v>
      </c>
      <c r="C20" s="473">
        <v>0</v>
      </c>
      <c r="D20" s="473">
        <v>0</v>
      </c>
      <c r="E20" s="473">
        <v>0</v>
      </c>
      <c r="F20" s="473">
        <v>0</v>
      </c>
      <c r="G20" s="473">
        <v>0</v>
      </c>
      <c r="H20" s="473">
        <v>0</v>
      </c>
      <c r="I20" s="8">
        <v>0</v>
      </c>
    </row>
    <row r="21" spans="1:9" ht="12.75">
      <c r="A21" s="19">
        <v>10</v>
      </c>
      <c r="B21" s="20" t="s">
        <v>895</v>
      </c>
      <c r="C21" s="472" t="s">
        <v>971</v>
      </c>
      <c r="D21" s="472">
        <v>779</v>
      </c>
      <c r="E21" s="472" t="s">
        <v>972</v>
      </c>
      <c r="F21" s="472">
        <v>0</v>
      </c>
      <c r="G21" s="472">
        <v>0</v>
      </c>
      <c r="H21" s="472">
        <v>0</v>
      </c>
      <c r="I21" s="8">
        <v>0</v>
      </c>
    </row>
    <row r="22" spans="1:9" ht="12.75">
      <c r="A22" s="19">
        <v>11</v>
      </c>
      <c r="B22" s="20" t="s">
        <v>896</v>
      </c>
      <c r="C22" s="472" t="s">
        <v>971</v>
      </c>
      <c r="D22" s="472">
        <v>790</v>
      </c>
      <c r="E22" s="472" t="s">
        <v>972</v>
      </c>
      <c r="F22" s="472">
        <v>0</v>
      </c>
      <c r="G22" s="472">
        <v>0</v>
      </c>
      <c r="H22" s="472">
        <v>0</v>
      </c>
      <c r="I22" s="8">
        <v>0</v>
      </c>
    </row>
    <row r="23" spans="1:9" ht="12.75">
      <c r="A23" s="19">
        <v>12</v>
      </c>
      <c r="B23" s="20" t="s">
        <v>897</v>
      </c>
      <c r="C23" s="472">
        <v>0</v>
      </c>
      <c r="D23" s="472">
        <v>0</v>
      </c>
      <c r="E23" s="472">
        <v>0</v>
      </c>
      <c r="F23" s="472">
        <v>0</v>
      </c>
      <c r="G23" s="472">
        <v>0</v>
      </c>
      <c r="H23" s="472">
        <v>0</v>
      </c>
      <c r="I23" s="8">
        <v>0</v>
      </c>
    </row>
    <row r="24" spans="1:9" ht="12.75">
      <c r="A24" s="19">
        <v>13</v>
      </c>
      <c r="B24" s="20" t="s">
        <v>898</v>
      </c>
      <c r="C24" s="8">
        <v>0</v>
      </c>
      <c r="D24" s="8">
        <v>0</v>
      </c>
      <c r="E24" s="8">
        <v>0</v>
      </c>
      <c r="F24" s="8">
        <v>0</v>
      </c>
      <c r="G24" s="8">
        <v>0</v>
      </c>
      <c r="H24" s="8">
        <v>0</v>
      </c>
      <c r="I24" s="8">
        <v>0</v>
      </c>
    </row>
    <row r="25" spans="1:9" ht="12.75">
      <c r="A25" s="19">
        <v>14</v>
      </c>
      <c r="B25" s="20" t="s">
        <v>899</v>
      </c>
      <c r="C25" s="8">
        <v>0</v>
      </c>
      <c r="D25" s="8">
        <v>0</v>
      </c>
      <c r="E25" s="8">
        <v>0</v>
      </c>
      <c r="F25" s="8">
        <v>0</v>
      </c>
      <c r="G25" s="8">
        <v>0</v>
      </c>
      <c r="H25" s="8">
        <v>0</v>
      </c>
      <c r="I25" s="8">
        <v>0</v>
      </c>
    </row>
    <row r="26" spans="1:9" ht="15">
      <c r="A26" s="19">
        <v>15</v>
      </c>
      <c r="B26" s="20" t="s">
        <v>900</v>
      </c>
      <c r="C26" s="441" t="s">
        <v>971</v>
      </c>
      <c r="D26" s="442">
        <v>418</v>
      </c>
      <c r="E26" s="442">
        <v>418</v>
      </c>
      <c r="F26" s="441">
        <v>0</v>
      </c>
      <c r="G26" s="442">
        <v>0</v>
      </c>
      <c r="H26" s="441" t="s">
        <v>985</v>
      </c>
      <c r="I26" s="440">
        <v>0</v>
      </c>
    </row>
    <row r="27" spans="1:9" ht="12.75">
      <c r="A27" s="19">
        <v>16</v>
      </c>
      <c r="B27" s="20" t="s">
        <v>901</v>
      </c>
      <c r="C27" s="8">
        <v>0</v>
      </c>
      <c r="D27" s="8">
        <v>0</v>
      </c>
      <c r="E27" s="8">
        <v>0</v>
      </c>
      <c r="F27" s="8">
        <v>0</v>
      </c>
      <c r="G27" s="8">
        <v>0</v>
      </c>
      <c r="H27" s="8">
        <v>0</v>
      </c>
      <c r="I27" s="8">
        <v>0</v>
      </c>
    </row>
    <row r="28" spans="1:9" ht="12.75">
      <c r="A28" s="19">
        <v>17</v>
      </c>
      <c r="B28" s="20" t="s">
        <v>902</v>
      </c>
      <c r="C28" s="8">
        <v>0</v>
      </c>
      <c r="D28" s="8">
        <v>0</v>
      </c>
      <c r="E28" s="8">
        <v>0</v>
      </c>
      <c r="F28" s="8">
        <v>0</v>
      </c>
      <c r="G28" s="8">
        <v>0</v>
      </c>
      <c r="H28" s="8">
        <v>0</v>
      </c>
      <c r="I28" s="8">
        <v>0</v>
      </c>
    </row>
    <row r="29" spans="1:9" ht="12.75">
      <c r="A29" s="19">
        <v>18</v>
      </c>
      <c r="B29" s="20" t="s">
        <v>903</v>
      </c>
      <c r="C29" s="8">
        <v>0</v>
      </c>
      <c r="D29" s="8">
        <v>0</v>
      </c>
      <c r="E29" s="8">
        <v>0</v>
      </c>
      <c r="F29" s="8">
        <v>0</v>
      </c>
      <c r="G29" s="8">
        <v>0</v>
      </c>
      <c r="H29" s="8">
        <v>0</v>
      </c>
      <c r="I29" s="8">
        <v>0</v>
      </c>
    </row>
    <row r="30" spans="1:9" ht="12.75">
      <c r="A30" s="19">
        <v>19</v>
      </c>
      <c r="B30" s="20" t="s">
        <v>904</v>
      </c>
      <c r="C30" s="8">
        <v>0</v>
      </c>
      <c r="D30" s="8">
        <v>0</v>
      </c>
      <c r="E30" s="8">
        <v>0</v>
      </c>
      <c r="F30" s="8">
        <v>0</v>
      </c>
      <c r="G30" s="8">
        <v>0</v>
      </c>
      <c r="H30" s="8">
        <v>0</v>
      </c>
      <c r="I30" s="8">
        <v>0</v>
      </c>
    </row>
    <row r="31" spans="1:9" ht="12.75">
      <c r="A31" s="19">
        <v>20</v>
      </c>
      <c r="B31" s="20" t="s">
        <v>905</v>
      </c>
      <c r="C31" s="8">
        <v>0</v>
      </c>
      <c r="D31" s="8">
        <v>0</v>
      </c>
      <c r="E31" s="8">
        <v>0</v>
      </c>
      <c r="F31" s="8">
        <v>0</v>
      </c>
      <c r="G31" s="8">
        <v>0</v>
      </c>
      <c r="H31" s="8">
        <v>0</v>
      </c>
      <c r="I31" s="8">
        <v>0</v>
      </c>
    </row>
    <row r="32" spans="1:9" ht="12.75">
      <c r="A32" s="19">
        <v>21</v>
      </c>
      <c r="B32" s="20" t="s">
        <v>906</v>
      </c>
      <c r="C32" s="8">
        <v>0</v>
      </c>
      <c r="D32" s="8">
        <v>0</v>
      </c>
      <c r="E32" s="8">
        <v>0</v>
      </c>
      <c r="F32" s="8">
        <v>0</v>
      </c>
      <c r="G32" s="8">
        <v>0</v>
      </c>
      <c r="H32" s="8">
        <v>0</v>
      </c>
      <c r="I32" s="8">
        <v>0</v>
      </c>
    </row>
    <row r="33" spans="1:9" ht="12.75">
      <c r="A33" s="31" t="s">
        <v>17</v>
      </c>
      <c r="B33" s="9"/>
      <c r="C33" s="8">
        <f>SUM(C12:C32)</f>
        <v>0</v>
      </c>
      <c r="D33" s="8">
        <f aca="true" t="shared" si="0" ref="D33:I33">SUM(D12:D32)</f>
        <v>1987</v>
      </c>
      <c r="E33" s="8">
        <f t="shared" si="0"/>
        <v>418</v>
      </c>
      <c r="F33" s="8">
        <f t="shared" si="0"/>
        <v>0</v>
      </c>
      <c r="G33" s="8">
        <f t="shared" si="0"/>
        <v>0</v>
      </c>
      <c r="H33" s="8">
        <f t="shared" si="0"/>
        <v>0</v>
      </c>
      <c r="I33" s="8">
        <f t="shared" si="0"/>
        <v>0</v>
      </c>
    </row>
    <row r="36" spans="1:7" ht="12.75">
      <c r="A36" s="224"/>
      <c r="B36" s="224"/>
      <c r="C36" s="224"/>
      <c r="D36" s="224"/>
      <c r="G36" s="225"/>
    </row>
    <row r="37" spans="1:9" ht="15" customHeight="1">
      <c r="A37" s="224"/>
      <c r="B37" s="224"/>
      <c r="C37" s="224"/>
      <c r="D37" s="224"/>
      <c r="F37" s="641" t="s">
        <v>1040</v>
      </c>
      <c r="G37" s="641"/>
      <c r="H37" s="641"/>
      <c r="I37" s="641"/>
    </row>
    <row r="38" spans="1:9" ht="15" customHeight="1">
      <c r="A38" s="224"/>
      <c r="B38" s="224"/>
      <c r="C38" s="224"/>
      <c r="D38" s="224"/>
      <c r="F38" s="641"/>
      <c r="G38" s="641"/>
      <c r="H38" s="641"/>
      <c r="I38" s="641"/>
    </row>
    <row r="39" spans="1:9" ht="23.25" customHeight="1">
      <c r="A39" s="224" t="s">
        <v>12</v>
      </c>
      <c r="C39" s="224"/>
      <c r="D39" s="224"/>
      <c r="F39" s="641"/>
      <c r="G39" s="641"/>
      <c r="H39" s="641"/>
      <c r="I39" s="641"/>
    </row>
  </sheetData>
  <sheetProtection/>
  <mergeCells count="16">
    <mergeCell ref="A7:A10"/>
    <mergeCell ref="G8:G10"/>
    <mergeCell ref="H7:H10"/>
    <mergeCell ref="B7:B10"/>
    <mergeCell ref="C7:C10"/>
    <mergeCell ref="E7:G7"/>
    <mergeCell ref="F37:I39"/>
    <mergeCell ref="H1:I1"/>
    <mergeCell ref="C5:H5"/>
    <mergeCell ref="D7:D10"/>
    <mergeCell ref="H6:I6"/>
    <mergeCell ref="C2:G2"/>
    <mergeCell ref="B3:G3"/>
    <mergeCell ref="I7:I10"/>
    <mergeCell ref="E8:E10"/>
    <mergeCell ref="F8:F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94" r:id="rId1"/>
</worksheet>
</file>

<file path=xl/worksheets/sheet31.xml><?xml version="1.0" encoding="utf-8"?>
<worksheet xmlns="http://schemas.openxmlformats.org/spreadsheetml/2006/main" xmlns:r="http://schemas.openxmlformats.org/officeDocument/2006/relationships">
  <sheetPr>
    <pageSetUpPr fitToPage="1"/>
  </sheetPr>
  <dimension ref="A1:N36"/>
  <sheetViews>
    <sheetView view="pageBreakPreview" zoomScale="120" zoomScaleSheetLayoutView="120" zoomScalePageLayoutView="0" workbookViewId="0" topLeftCell="A16">
      <selection activeCell="I34" sqref="I34:L36"/>
    </sheetView>
  </sheetViews>
  <sheetFormatPr defaultColWidth="9.140625" defaultRowHeight="12.75"/>
  <cols>
    <col min="1" max="1" width="6.7109375" style="0" customWidth="1"/>
    <col min="2" max="3" width="14.28125" style="0" customWidth="1"/>
    <col min="7" max="7" width="11.57421875" style="0" customWidth="1"/>
    <col min="8" max="8" width="10.421875" style="0" customWidth="1"/>
    <col min="9" max="9" width="20.28125" style="0" customWidth="1"/>
    <col min="10" max="10" width="12.28125" style="0" customWidth="1"/>
    <col min="11" max="11" width="22.8515625" style="0" customWidth="1"/>
  </cols>
  <sheetData>
    <row r="1" spans="1:11" ht="18">
      <c r="A1" s="689" t="s">
        <v>0</v>
      </c>
      <c r="B1" s="689"/>
      <c r="C1" s="689"/>
      <c r="D1" s="689"/>
      <c r="E1" s="689"/>
      <c r="F1" s="689"/>
      <c r="G1" s="689"/>
      <c r="H1" s="689"/>
      <c r="I1" s="689"/>
      <c r="J1" s="248"/>
      <c r="K1" s="309" t="s">
        <v>546</v>
      </c>
    </row>
    <row r="2" spans="1:11" ht="21">
      <c r="A2" s="690" t="s">
        <v>697</v>
      </c>
      <c r="B2" s="690"/>
      <c r="C2" s="690"/>
      <c r="D2" s="690"/>
      <c r="E2" s="690"/>
      <c r="F2" s="690"/>
      <c r="G2" s="690"/>
      <c r="H2" s="690"/>
      <c r="I2" s="690"/>
      <c r="J2" s="690"/>
      <c r="K2" s="690"/>
    </row>
    <row r="3" spans="1:10" ht="15">
      <c r="A3" s="218"/>
      <c r="B3" s="218"/>
      <c r="C3" s="218"/>
      <c r="D3" s="218"/>
      <c r="E3" s="218"/>
      <c r="F3" s="218"/>
      <c r="G3" s="218"/>
      <c r="H3" s="218"/>
      <c r="I3" s="218"/>
      <c r="J3" s="218"/>
    </row>
    <row r="4" spans="1:10" ht="18">
      <c r="A4" s="689" t="s">
        <v>545</v>
      </c>
      <c r="B4" s="689"/>
      <c r="C4" s="689"/>
      <c r="D4" s="689"/>
      <c r="E4" s="689"/>
      <c r="F4" s="689"/>
      <c r="G4" s="689"/>
      <c r="H4" s="689"/>
      <c r="I4" s="689"/>
      <c r="J4" s="689"/>
    </row>
    <row r="5" spans="1:11" ht="15">
      <c r="A5" s="219" t="s">
        <v>254</v>
      </c>
      <c r="B5" s="219"/>
      <c r="C5" s="219"/>
      <c r="D5" s="219"/>
      <c r="E5" s="219"/>
      <c r="F5" s="219"/>
      <c r="G5" s="219"/>
      <c r="H5" s="219"/>
      <c r="I5" s="219"/>
      <c r="J5" s="780" t="s">
        <v>776</v>
      </c>
      <c r="K5" s="780"/>
    </row>
    <row r="6" spans="1:11" ht="25.5" customHeight="1">
      <c r="A6" s="776" t="s">
        <v>2</v>
      </c>
      <c r="B6" s="776" t="s">
        <v>955</v>
      </c>
      <c r="C6" s="776" t="s">
        <v>385</v>
      </c>
      <c r="D6" s="604" t="s">
        <v>386</v>
      </c>
      <c r="E6" s="604"/>
      <c r="F6" s="604"/>
      <c r="G6" s="777" t="s">
        <v>389</v>
      </c>
      <c r="H6" s="778"/>
      <c r="I6" s="778"/>
      <c r="J6" s="779"/>
      <c r="K6" s="781" t="s">
        <v>393</v>
      </c>
    </row>
    <row r="7" spans="1:11" ht="63" customHeight="1">
      <c r="A7" s="776"/>
      <c r="B7" s="776"/>
      <c r="C7" s="776"/>
      <c r="D7" s="5" t="s">
        <v>100</v>
      </c>
      <c r="E7" s="5" t="s">
        <v>387</v>
      </c>
      <c r="F7" s="5" t="s">
        <v>388</v>
      </c>
      <c r="G7" s="251" t="s">
        <v>390</v>
      </c>
      <c r="H7" s="251" t="s">
        <v>391</v>
      </c>
      <c r="I7" s="251" t="s">
        <v>392</v>
      </c>
      <c r="J7" s="251" t="s">
        <v>46</v>
      </c>
      <c r="K7" s="782"/>
    </row>
    <row r="8" spans="1:11" ht="15">
      <c r="A8" s="222" t="s">
        <v>261</v>
      </c>
      <c r="B8" s="222" t="s">
        <v>262</v>
      </c>
      <c r="C8" s="222"/>
      <c r="D8" s="222" t="s">
        <v>263</v>
      </c>
      <c r="E8" s="222" t="s">
        <v>264</v>
      </c>
      <c r="F8" s="222" t="s">
        <v>265</v>
      </c>
      <c r="G8" s="222" t="s">
        <v>268</v>
      </c>
      <c r="H8" s="222" t="s">
        <v>287</v>
      </c>
      <c r="I8" s="222" t="s">
        <v>288</v>
      </c>
      <c r="J8" s="222" t="s">
        <v>289</v>
      </c>
      <c r="K8" s="222" t="s">
        <v>317</v>
      </c>
    </row>
    <row r="9" spans="1:11" ht="15">
      <c r="A9" s="19">
        <v>1</v>
      </c>
      <c r="B9" s="20" t="s">
        <v>886</v>
      </c>
      <c r="C9" s="19">
        <v>0</v>
      </c>
      <c r="D9" s="222">
        <v>0</v>
      </c>
      <c r="E9" s="222">
        <v>0</v>
      </c>
      <c r="F9" s="222">
        <v>0</v>
      </c>
      <c r="G9" s="222">
        <v>0</v>
      </c>
      <c r="H9" s="222">
        <v>0</v>
      </c>
      <c r="I9" s="222">
        <v>0</v>
      </c>
      <c r="J9" s="222">
        <v>0</v>
      </c>
      <c r="K9" s="222">
        <v>0</v>
      </c>
    </row>
    <row r="10" spans="1:11" ht="15">
      <c r="A10" s="19">
        <v>2</v>
      </c>
      <c r="B10" s="20" t="s">
        <v>887</v>
      </c>
      <c r="C10" s="19">
        <v>0</v>
      </c>
      <c r="D10" s="222">
        <v>0</v>
      </c>
      <c r="E10" s="222">
        <v>0</v>
      </c>
      <c r="F10" s="222">
        <v>0</v>
      </c>
      <c r="G10" s="222">
        <v>0</v>
      </c>
      <c r="H10" s="222">
        <v>0</v>
      </c>
      <c r="I10" s="222">
        <v>0</v>
      </c>
      <c r="J10" s="222">
        <v>0</v>
      </c>
      <c r="K10" s="222">
        <v>0</v>
      </c>
    </row>
    <row r="11" spans="1:11" ht="15">
      <c r="A11" s="19">
        <v>3</v>
      </c>
      <c r="B11" s="20" t="s">
        <v>888</v>
      </c>
      <c r="C11" s="19">
        <v>10</v>
      </c>
      <c r="D11" s="222">
        <v>0</v>
      </c>
      <c r="E11" s="222">
        <v>0</v>
      </c>
      <c r="F11" s="222">
        <v>10</v>
      </c>
      <c r="G11" s="222">
        <v>0</v>
      </c>
      <c r="H11" s="222">
        <v>0</v>
      </c>
      <c r="I11" s="222" t="s">
        <v>956</v>
      </c>
      <c r="J11" s="222">
        <v>0</v>
      </c>
      <c r="K11" s="222">
        <v>0</v>
      </c>
    </row>
    <row r="12" spans="1:11" ht="15">
      <c r="A12" s="19">
        <v>4</v>
      </c>
      <c r="B12" s="20" t="s">
        <v>889</v>
      </c>
      <c r="C12" s="19">
        <v>17</v>
      </c>
      <c r="D12" s="222">
        <v>0</v>
      </c>
      <c r="E12" s="222">
        <v>0</v>
      </c>
      <c r="F12" s="222">
        <v>17</v>
      </c>
      <c r="G12" s="222">
        <v>0</v>
      </c>
      <c r="H12" s="222">
        <v>0</v>
      </c>
      <c r="I12" s="222" t="s">
        <v>960</v>
      </c>
      <c r="J12" s="222"/>
      <c r="K12" s="222"/>
    </row>
    <row r="13" spans="1:11" ht="15">
      <c r="A13" s="19">
        <v>5</v>
      </c>
      <c r="B13" s="20" t="s">
        <v>890</v>
      </c>
      <c r="C13" s="19">
        <v>0</v>
      </c>
      <c r="D13" s="222">
        <v>0</v>
      </c>
      <c r="E13" s="222">
        <v>0</v>
      </c>
      <c r="F13" s="222">
        <v>0</v>
      </c>
      <c r="G13" s="222">
        <v>0</v>
      </c>
      <c r="H13" s="222">
        <v>0</v>
      </c>
      <c r="I13" s="222">
        <v>0</v>
      </c>
      <c r="J13" s="222">
        <v>0</v>
      </c>
      <c r="K13" s="222">
        <v>0</v>
      </c>
    </row>
    <row r="14" spans="1:11" ht="15">
      <c r="A14" s="19">
        <v>6</v>
      </c>
      <c r="B14" s="20" t="s">
        <v>891</v>
      </c>
      <c r="C14" s="19">
        <v>0</v>
      </c>
      <c r="D14" s="222">
        <v>0</v>
      </c>
      <c r="E14" s="222">
        <v>0</v>
      </c>
      <c r="F14" s="222">
        <v>0</v>
      </c>
      <c r="G14" s="222">
        <v>0</v>
      </c>
      <c r="H14" s="222">
        <v>0</v>
      </c>
      <c r="I14" s="222">
        <v>0</v>
      </c>
      <c r="J14" s="222">
        <v>0</v>
      </c>
      <c r="K14" s="222">
        <v>0</v>
      </c>
    </row>
    <row r="15" spans="1:11" ht="15">
      <c r="A15" s="19">
        <v>7</v>
      </c>
      <c r="B15" s="20" t="s">
        <v>892</v>
      </c>
      <c r="C15" s="19">
        <v>1</v>
      </c>
      <c r="D15" s="222">
        <v>0</v>
      </c>
      <c r="E15" s="222">
        <v>6</v>
      </c>
      <c r="F15" s="222">
        <v>527</v>
      </c>
      <c r="G15" s="222">
        <v>0</v>
      </c>
      <c r="H15" s="222">
        <v>0</v>
      </c>
      <c r="I15" s="222">
        <v>0</v>
      </c>
      <c r="J15" s="222">
        <v>0</v>
      </c>
      <c r="K15" s="222">
        <v>0</v>
      </c>
    </row>
    <row r="16" spans="1:11" ht="15">
      <c r="A16" s="19">
        <v>8</v>
      </c>
      <c r="B16" s="20" t="s">
        <v>893</v>
      </c>
      <c r="C16" s="19">
        <v>0</v>
      </c>
      <c r="D16" s="222">
        <v>0</v>
      </c>
      <c r="E16" s="222">
        <v>0</v>
      </c>
      <c r="F16" s="222">
        <v>0</v>
      </c>
      <c r="G16" s="222">
        <v>0</v>
      </c>
      <c r="H16" s="222">
        <v>0</v>
      </c>
      <c r="I16" s="222">
        <v>0</v>
      </c>
      <c r="J16" s="222">
        <v>0</v>
      </c>
      <c r="K16" s="222">
        <v>0</v>
      </c>
    </row>
    <row r="17" spans="1:11" ht="15">
      <c r="A17" s="19">
        <v>9</v>
      </c>
      <c r="B17" s="20" t="s">
        <v>894</v>
      </c>
      <c r="C17" s="19">
        <v>0</v>
      </c>
      <c r="D17" s="222">
        <v>0</v>
      </c>
      <c r="E17" s="222">
        <v>0</v>
      </c>
      <c r="F17" s="222">
        <v>0</v>
      </c>
      <c r="G17" s="222">
        <v>0</v>
      </c>
      <c r="H17" s="222">
        <v>0</v>
      </c>
      <c r="I17" s="222">
        <v>0</v>
      </c>
      <c r="J17" s="222">
        <v>0</v>
      </c>
      <c r="K17" s="222">
        <v>0</v>
      </c>
    </row>
    <row r="18" spans="1:11" ht="12.75">
      <c r="A18" s="19">
        <v>10</v>
      </c>
      <c r="B18" s="20" t="s">
        <v>895</v>
      </c>
      <c r="C18" s="19">
        <v>0</v>
      </c>
      <c r="D18" s="8">
        <v>0</v>
      </c>
      <c r="E18" s="8">
        <v>0</v>
      </c>
      <c r="F18" s="8">
        <v>0</v>
      </c>
      <c r="G18" s="8">
        <v>0</v>
      </c>
      <c r="H18" s="8">
        <v>0</v>
      </c>
      <c r="I18" s="8">
        <v>0</v>
      </c>
      <c r="J18" s="8">
        <v>0</v>
      </c>
      <c r="K18" s="8">
        <v>0</v>
      </c>
    </row>
    <row r="19" spans="1:11" ht="12.75">
      <c r="A19" s="19">
        <v>11</v>
      </c>
      <c r="B19" s="20" t="s">
        <v>896</v>
      </c>
      <c r="C19" s="19">
        <v>0</v>
      </c>
      <c r="D19" s="8">
        <v>0</v>
      </c>
      <c r="E19" s="8">
        <v>0</v>
      </c>
      <c r="F19" s="8">
        <v>0</v>
      </c>
      <c r="G19" s="8">
        <v>0</v>
      </c>
      <c r="H19" s="8">
        <v>0</v>
      </c>
      <c r="I19" s="8">
        <v>0</v>
      </c>
      <c r="J19" s="8">
        <v>0</v>
      </c>
      <c r="K19" s="8">
        <v>0</v>
      </c>
    </row>
    <row r="20" spans="1:11" ht="12.75">
      <c r="A20" s="19">
        <v>12</v>
      </c>
      <c r="B20" s="20" t="s">
        <v>897</v>
      </c>
      <c r="C20" s="19">
        <v>0</v>
      </c>
      <c r="D20" s="8">
        <v>0</v>
      </c>
      <c r="E20" s="8">
        <v>0</v>
      </c>
      <c r="F20" s="8">
        <v>0</v>
      </c>
      <c r="G20" s="8">
        <v>0</v>
      </c>
      <c r="H20" s="8">
        <v>0</v>
      </c>
      <c r="I20" s="8">
        <v>0</v>
      </c>
      <c r="J20" s="8">
        <v>0</v>
      </c>
      <c r="K20" s="8">
        <v>0</v>
      </c>
    </row>
    <row r="21" spans="1:11" ht="12.75">
      <c r="A21" s="19">
        <v>13</v>
      </c>
      <c r="B21" s="20" t="s">
        <v>898</v>
      </c>
      <c r="C21" s="19">
        <v>0</v>
      </c>
      <c r="D21" s="8">
        <v>0</v>
      </c>
      <c r="E21" s="8">
        <v>0</v>
      </c>
      <c r="F21" s="8">
        <v>0</v>
      </c>
      <c r="G21" s="8">
        <v>0</v>
      </c>
      <c r="H21" s="8">
        <v>0</v>
      </c>
      <c r="I21" s="8">
        <v>0</v>
      </c>
      <c r="J21" s="8">
        <v>0</v>
      </c>
      <c r="K21" s="8">
        <v>0</v>
      </c>
    </row>
    <row r="22" spans="1:14" ht="12.75">
      <c r="A22" s="19">
        <v>14</v>
      </c>
      <c r="B22" s="20" t="s">
        <v>899</v>
      </c>
      <c r="C22" s="19">
        <v>0</v>
      </c>
      <c r="D22" s="8">
        <v>0</v>
      </c>
      <c r="E22" s="8">
        <v>0</v>
      </c>
      <c r="F22" s="8">
        <v>0</v>
      </c>
      <c r="G22" s="8">
        <v>0</v>
      </c>
      <c r="H22" s="8">
        <v>0</v>
      </c>
      <c r="I22" s="8">
        <v>0</v>
      </c>
      <c r="J22" s="8">
        <v>0</v>
      </c>
      <c r="K22" s="8">
        <v>0</v>
      </c>
      <c r="N22" s="16" t="s">
        <v>394</v>
      </c>
    </row>
    <row r="23" spans="1:14" ht="12.75">
      <c r="A23" s="19">
        <v>15</v>
      </c>
      <c r="B23" s="20" t="s">
        <v>900</v>
      </c>
      <c r="C23" s="19">
        <v>0</v>
      </c>
      <c r="D23" s="8">
        <v>0</v>
      </c>
      <c r="E23" s="444">
        <v>4</v>
      </c>
      <c r="F23" s="444">
        <v>7</v>
      </c>
      <c r="G23" s="444">
        <v>0</v>
      </c>
      <c r="H23" s="444">
        <v>0</v>
      </c>
      <c r="I23" s="444">
        <v>134</v>
      </c>
      <c r="J23" s="444">
        <v>417</v>
      </c>
      <c r="K23" s="444" t="s">
        <v>986</v>
      </c>
      <c r="N23" s="16"/>
    </row>
    <row r="24" spans="1:14" ht="12.75">
      <c r="A24" s="19">
        <v>16</v>
      </c>
      <c r="B24" s="20" t="s">
        <v>901</v>
      </c>
      <c r="C24" s="19">
        <v>0</v>
      </c>
      <c r="D24" s="8">
        <v>0</v>
      </c>
      <c r="E24" s="8">
        <v>0</v>
      </c>
      <c r="F24" s="8">
        <v>0</v>
      </c>
      <c r="G24" s="8">
        <v>0</v>
      </c>
      <c r="H24" s="8">
        <v>0</v>
      </c>
      <c r="I24" s="8">
        <v>0</v>
      </c>
      <c r="J24" s="8">
        <v>0</v>
      </c>
      <c r="K24" s="8">
        <v>0</v>
      </c>
      <c r="N24" s="16"/>
    </row>
    <row r="25" spans="1:14" ht="12.75">
      <c r="A25" s="19">
        <v>17</v>
      </c>
      <c r="B25" s="20" t="s">
        <v>902</v>
      </c>
      <c r="C25" s="19">
        <v>0</v>
      </c>
      <c r="D25" s="8">
        <v>0</v>
      </c>
      <c r="E25" s="8">
        <v>0</v>
      </c>
      <c r="F25" s="8">
        <v>0</v>
      </c>
      <c r="G25" s="8">
        <v>0</v>
      </c>
      <c r="H25" s="8">
        <v>0</v>
      </c>
      <c r="I25" s="8">
        <v>0</v>
      </c>
      <c r="J25" s="8">
        <v>0</v>
      </c>
      <c r="K25" s="8">
        <v>0</v>
      </c>
      <c r="N25" s="16"/>
    </row>
    <row r="26" spans="1:14" ht="12.75">
      <c r="A26" s="19">
        <v>18</v>
      </c>
      <c r="B26" s="20" t="s">
        <v>903</v>
      </c>
      <c r="C26" s="19">
        <v>65</v>
      </c>
      <c r="D26" s="8">
        <v>0</v>
      </c>
      <c r="E26" s="8">
        <v>2</v>
      </c>
      <c r="F26" s="444">
        <v>7</v>
      </c>
      <c r="G26" s="444">
        <v>250</v>
      </c>
      <c r="H26" s="444">
        <v>15</v>
      </c>
      <c r="I26" s="444">
        <v>290</v>
      </c>
      <c r="J26" s="444">
        <v>4</v>
      </c>
      <c r="K26" s="444">
        <v>0</v>
      </c>
      <c r="N26" s="16"/>
    </row>
    <row r="27" spans="1:14" ht="12.75">
      <c r="A27" s="19">
        <v>19</v>
      </c>
      <c r="B27" s="20" t="s">
        <v>904</v>
      </c>
      <c r="C27" s="19">
        <v>0</v>
      </c>
      <c r="D27" s="8">
        <v>0</v>
      </c>
      <c r="E27" s="8">
        <v>0</v>
      </c>
      <c r="F27" s="8">
        <v>0</v>
      </c>
      <c r="G27" s="8">
        <v>0</v>
      </c>
      <c r="H27" s="8">
        <v>0</v>
      </c>
      <c r="I27" s="8">
        <v>0</v>
      </c>
      <c r="J27" s="8">
        <v>0</v>
      </c>
      <c r="K27" s="8">
        <v>0</v>
      </c>
      <c r="N27" s="16"/>
    </row>
    <row r="28" spans="1:11" ht="25.5">
      <c r="A28" s="19">
        <v>20</v>
      </c>
      <c r="B28" s="20" t="s">
        <v>905</v>
      </c>
      <c r="C28" s="19">
        <v>16</v>
      </c>
      <c r="D28" s="8">
        <v>0</v>
      </c>
      <c r="E28" s="8">
        <v>0</v>
      </c>
      <c r="F28" s="8">
        <v>12</v>
      </c>
      <c r="G28" s="8">
        <v>110</v>
      </c>
      <c r="H28" s="8">
        <v>98</v>
      </c>
      <c r="I28" s="8"/>
      <c r="J28" s="8">
        <v>82</v>
      </c>
      <c r="K28" s="399" t="s">
        <v>996</v>
      </c>
    </row>
    <row r="29" spans="1:11" ht="12.75">
      <c r="A29" s="19">
        <v>21</v>
      </c>
      <c r="B29" s="20" t="s">
        <v>906</v>
      </c>
      <c r="C29" s="19">
        <v>0</v>
      </c>
      <c r="D29" s="8">
        <v>0</v>
      </c>
      <c r="E29" s="8">
        <v>0</v>
      </c>
      <c r="F29" s="8">
        <v>0</v>
      </c>
      <c r="G29" s="8">
        <v>0</v>
      </c>
      <c r="H29" s="8">
        <v>0</v>
      </c>
      <c r="I29" s="8">
        <v>0</v>
      </c>
      <c r="J29" s="8">
        <v>0</v>
      </c>
      <c r="K29" s="8">
        <v>0</v>
      </c>
    </row>
    <row r="30" spans="1:11" ht="12.75">
      <c r="A30" s="31" t="s">
        <v>17</v>
      </c>
      <c r="B30" s="9"/>
      <c r="C30" s="8">
        <f>SUM(C9:C29)</f>
        <v>109</v>
      </c>
      <c r="D30" s="8">
        <f aca="true" t="shared" si="0" ref="D30:K30">SUM(D9:D29)</f>
        <v>0</v>
      </c>
      <c r="E30" s="8">
        <f t="shared" si="0"/>
        <v>12</v>
      </c>
      <c r="F30" s="8">
        <f t="shared" si="0"/>
        <v>580</v>
      </c>
      <c r="G30" s="8">
        <f t="shared" si="0"/>
        <v>360</v>
      </c>
      <c r="H30" s="8">
        <f t="shared" si="0"/>
        <v>113</v>
      </c>
      <c r="I30" s="8">
        <f t="shared" si="0"/>
        <v>424</v>
      </c>
      <c r="J30" s="8">
        <f t="shared" si="0"/>
        <v>503</v>
      </c>
      <c r="K30" s="8">
        <f t="shared" si="0"/>
        <v>0</v>
      </c>
    </row>
    <row r="33" spans="1:11" ht="12.75" customHeight="1">
      <c r="A33" s="224"/>
      <c r="B33" s="224"/>
      <c r="C33" s="224"/>
      <c r="D33" s="224"/>
      <c r="E33" s="224"/>
      <c r="J33" s="239"/>
      <c r="K33" s="239"/>
    </row>
    <row r="34" spans="1:12" ht="12.75" customHeight="1">
      <c r="A34" s="224"/>
      <c r="B34" s="224"/>
      <c r="C34" s="224"/>
      <c r="D34" s="224"/>
      <c r="E34" s="224"/>
      <c r="I34" s="641" t="s">
        <v>1040</v>
      </c>
      <c r="J34" s="641"/>
      <c r="K34" s="641"/>
      <c r="L34" s="641"/>
    </row>
    <row r="35" spans="1:12" ht="12.75" customHeight="1">
      <c r="A35" s="224"/>
      <c r="B35" s="224"/>
      <c r="C35" s="224"/>
      <c r="D35" s="224"/>
      <c r="E35" s="224"/>
      <c r="I35" s="641"/>
      <c r="J35" s="641"/>
      <c r="K35" s="641"/>
      <c r="L35" s="641"/>
    </row>
    <row r="36" spans="1:12" ht="30" customHeight="1">
      <c r="A36" s="224" t="s">
        <v>12</v>
      </c>
      <c r="D36" s="224"/>
      <c r="E36" s="224"/>
      <c r="I36" s="641"/>
      <c r="J36" s="641"/>
      <c r="K36" s="641"/>
      <c r="L36" s="641"/>
    </row>
  </sheetData>
  <sheetProtection/>
  <mergeCells count="11">
    <mergeCell ref="K6:K7"/>
    <mergeCell ref="C6:C7"/>
    <mergeCell ref="A1:I1"/>
    <mergeCell ref="A2:K2"/>
    <mergeCell ref="A4:J4"/>
    <mergeCell ref="A6:A7"/>
    <mergeCell ref="I34:L36"/>
    <mergeCell ref="B6:B7"/>
    <mergeCell ref="D6:F6"/>
    <mergeCell ref="G6:J6"/>
    <mergeCell ref="J5:K5"/>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r:id="rId1"/>
</worksheet>
</file>

<file path=xl/worksheets/sheet32.xml><?xml version="1.0" encoding="utf-8"?>
<worksheet xmlns="http://schemas.openxmlformats.org/spreadsheetml/2006/main" xmlns:r="http://schemas.openxmlformats.org/officeDocument/2006/relationships">
  <sheetPr>
    <pageSetUpPr fitToPage="1"/>
  </sheetPr>
  <dimension ref="A1:I35"/>
  <sheetViews>
    <sheetView view="pageBreakPreview" zoomScale="80" zoomScaleSheetLayoutView="80" zoomScalePageLayoutView="0" workbookViewId="0" topLeftCell="A10">
      <selection activeCell="E29" sqref="E29"/>
    </sheetView>
  </sheetViews>
  <sheetFormatPr defaultColWidth="9.140625" defaultRowHeight="12.75"/>
  <cols>
    <col min="1" max="1" width="5.28125" style="224" customWidth="1"/>
    <col min="2" max="2" width="8.57421875" style="224" customWidth="1"/>
    <col min="3" max="3" width="34.140625" style="224" customWidth="1"/>
    <col min="4" max="4" width="15.140625" style="224" customWidth="1"/>
    <col min="5" max="5" width="11.7109375" style="224" customWidth="1"/>
    <col min="6" max="6" width="15.00390625" style="224" customWidth="1"/>
    <col min="7" max="7" width="13.7109375" style="224" customWidth="1"/>
    <col min="8" max="8" width="26.00390625" style="224" customWidth="1"/>
    <col min="9" max="16384" width="9.140625" style="224" customWidth="1"/>
  </cols>
  <sheetData>
    <row r="1" spans="1:8" ht="12.75">
      <c r="A1" s="224" t="s">
        <v>11</v>
      </c>
      <c r="H1" s="240" t="s">
        <v>548</v>
      </c>
    </row>
    <row r="2" spans="1:8" s="228" customFormat="1" ht="15.75">
      <c r="A2" s="730" t="s">
        <v>0</v>
      </c>
      <c r="B2" s="730"/>
      <c r="C2" s="730"/>
      <c r="D2" s="730"/>
      <c r="E2" s="730"/>
      <c r="F2" s="730"/>
      <c r="G2" s="730"/>
      <c r="H2" s="730"/>
    </row>
    <row r="3" spans="1:8" s="228" customFormat="1" ht="20.25" customHeight="1">
      <c r="A3" s="731" t="s">
        <v>697</v>
      </c>
      <c r="B3" s="731"/>
      <c r="C3" s="731"/>
      <c r="D3" s="731"/>
      <c r="E3" s="731"/>
      <c r="F3" s="731"/>
      <c r="G3" s="731"/>
      <c r="H3" s="731"/>
    </row>
    <row r="5" spans="1:8" s="228" customFormat="1" ht="15.75">
      <c r="A5" s="783" t="s">
        <v>547</v>
      </c>
      <c r="B5" s="783"/>
      <c r="C5" s="783"/>
      <c r="D5" s="783"/>
      <c r="E5" s="783"/>
      <c r="F5" s="783"/>
      <c r="G5" s="783"/>
      <c r="H5" s="784"/>
    </row>
    <row r="7" spans="1:7" ht="12.75">
      <c r="A7" s="785" t="s">
        <v>160</v>
      </c>
      <c r="B7" s="785"/>
      <c r="C7" s="230"/>
      <c r="D7" s="231"/>
      <c r="E7" s="231"/>
      <c r="F7" s="231"/>
      <c r="G7" s="231"/>
    </row>
    <row r="9" spans="1:7" ht="13.5" customHeight="1">
      <c r="A9" s="241"/>
      <c r="B9" s="241"/>
      <c r="C9" s="241"/>
      <c r="D9" s="241"/>
      <c r="E9" s="241"/>
      <c r="F9" s="241"/>
      <c r="G9" s="241"/>
    </row>
    <row r="10" spans="1:8" s="232" customFormat="1" ht="12.75">
      <c r="A10" s="224"/>
      <c r="B10" s="224"/>
      <c r="C10" s="224"/>
      <c r="D10" s="224"/>
      <c r="E10" s="224"/>
      <c r="F10" s="224"/>
      <c r="G10" s="224"/>
      <c r="H10" s="137"/>
    </row>
    <row r="11" spans="1:8" s="232" customFormat="1" ht="39.75" customHeight="1">
      <c r="A11" s="233"/>
      <c r="B11" s="786" t="s">
        <v>281</v>
      </c>
      <c r="C11" s="786" t="s">
        <v>282</v>
      </c>
      <c r="D11" s="788" t="s">
        <v>283</v>
      </c>
      <c r="E11" s="789"/>
      <c r="F11" s="789"/>
      <c r="G11" s="790"/>
      <c r="H11" s="786" t="s">
        <v>77</v>
      </c>
    </row>
    <row r="12" spans="1:8" s="232" customFormat="1" ht="25.5">
      <c r="A12" s="234"/>
      <c r="B12" s="787"/>
      <c r="C12" s="787"/>
      <c r="D12" s="242" t="s">
        <v>284</v>
      </c>
      <c r="E12" s="242" t="s">
        <v>285</v>
      </c>
      <c r="F12" s="242" t="s">
        <v>286</v>
      </c>
      <c r="G12" s="242" t="s">
        <v>17</v>
      </c>
      <c r="H12" s="787"/>
    </row>
    <row r="13" spans="1:8" s="232" customFormat="1" ht="15">
      <c r="A13" s="234"/>
      <c r="B13" s="243" t="s">
        <v>261</v>
      </c>
      <c r="C13" s="243" t="s">
        <v>262</v>
      </c>
      <c r="D13" s="243" t="s">
        <v>263</v>
      </c>
      <c r="E13" s="243" t="s">
        <v>264</v>
      </c>
      <c r="F13" s="243" t="s">
        <v>265</v>
      </c>
      <c r="G13" s="243" t="s">
        <v>266</v>
      </c>
      <c r="H13" s="243" t="s">
        <v>267</v>
      </c>
    </row>
    <row r="14" spans="2:8" s="244" customFormat="1" ht="15" customHeight="1">
      <c r="B14" s="245" t="s">
        <v>28</v>
      </c>
      <c r="C14" s="791" t="s">
        <v>290</v>
      </c>
      <c r="D14" s="792"/>
      <c r="E14" s="792"/>
      <c r="F14" s="792"/>
      <c r="G14" s="792"/>
      <c r="H14" s="793"/>
    </row>
    <row r="15" spans="2:8" s="247" customFormat="1" ht="12.75">
      <c r="B15" s="246"/>
      <c r="C15" s="428" t="s">
        <v>937</v>
      </c>
      <c r="D15" s="511">
        <v>1</v>
      </c>
      <c r="E15" s="511">
        <v>0</v>
      </c>
      <c r="F15" s="511">
        <v>0</v>
      </c>
      <c r="G15" s="511">
        <v>0</v>
      </c>
      <c r="H15" s="246"/>
    </row>
    <row r="16" spans="1:8" ht="14.25">
      <c r="A16" s="237"/>
      <c r="B16" s="158"/>
      <c r="C16" s="428" t="s">
        <v>938</v>
      </c>
      <c r="D16" s="511">
        <v>1</v>
      </c>
      <c r="E16" s="511">
        <v>0</v>
      </c>
      <c r="F16" s="511">
        <v>0</v>
      </c>
      <c r="G16" s="511">
        <v>0</v>
      </c>
      <c r="H16" s="158"/>
    </row>
    <row r="17" spans="2:8" ht="12.75">
      <c r="B17" s="236"/>
      <c r="C17" s="428" t="s">
        <v>939</v>
      </c>
      <c r="D17" s="511">
        <v>1</v>
      </c>
      <c r="E17" s="511">
        <v>0</v>
      </c>
      <c r="F17" s="511">
        <v>0</v>
      </c>
      <c r="G17" s="511">
        <v>0</v>
      </c>
      <c r="H17" s="158"/>
    </row>
    <row r="18" spans="2:8" s="151" customFormat="1" ht="12.75">
      <c r="B18" s="158"/>
      <c r="C18" s="428" t="s">
        <v>940</v>
      </c>
      <c r="D18" s="511">
        <v>0</v>
      </c>
      <c r="E18" s="511">
        <v>0</v>
      </c>
      <c r="F18" s="511">
        <v>0</v>
      </c>
      <c r="G18" s="511">
        <v>0</v>
      </c>
      <c r="H18" s="154"/>
    </row>
    <row r="19" spans="2:8" s="151" customFormat="1" ht="12.75">
      <c r="B19" s="158"/>
      <c r="C19" s="429" t="s">
        <v>941</v>
      </c>
      <c r="D19" s="511">
        <v>0</v>
      </c>
      <c r="E19" s="511">
        <v>21</v>
      </c>
      <c r="F19" s="511">
        <v>0</v>
      </c>
      <c r="G19" s="511">
        <v>0</v>
      </c>
      <c r="H19" s="154"/>
    </row>
    <row r="20" spans="2:8" s="151" customFormat="1" ht="12.75">
      <c r="B20" s="158"/>
      <c r="C20" s="428" t="s">
        <v>942</v>
      </c>
      <c r="D20" s="511">
        <v>0</v>
      </c>
      <c r="E20" s="511">
        <v>0</v>
      </c>
      <c r="F20" s="511">
        <v>119</v>
      </c>
      <c r="G20" s="511">
        <v>0</v>
      </c>
      <c r="H20" s="154"/>
    </row>
    <row r="21" spans="2:8" s="151" customFormat="1" ht="12.75">
      <c r="B21" s="158"/>
      <c r="C21" s="428" t="s">
        <v>943</v>
      </c>
      <c r="D21" s="511">
        <v>1</v>
      </c>
      <c r="E21" s="511">
        <v>0</v>
      </c>
      <c r="F21" s="511">
        <v>0</v>
      </c>
      <c r="G21" s="511">
        <v>0</v>
      </c>
      <c r="H21" s="154"/>
    </row>
    <row r="22" spans="2:8" s="151" customFormat="1" ht="12.75">
      <c r="B22" s="158"/>
      <c r="C22" s="430" t="s">
        <v>17</v>
      </c>
      <c r="D22" s="512">
        <f>SUM(D15:D21)</f>
        <v>4</v>
      </c>
      <c r="E22" s="512">
        <f>SUM(E15:E21)</f>
        <v>21</v>
      </c>
      <c r="F22" s="512">
        <f>SUM(F15:F21)</f>
        <v>119</v>
      </c>
      <c r="G22" s="512">
        <f>SUM(G15:G21)</f>
        <v>0</v>
      </c>
      <c r="H22" s="154"/>
    </row>
    <row r="23" spans="2:8" s="151" customFormat="1" ht="21.75" customHeight="1">
      <c r="B23" s="245" t="s">
        <v>32</v>
      </c>
      <c r="C23" s="791" t="s">
        <v>458</v>
      </c>
      <c r="D23" s="792"/>
      <c r="E23" s="792"/>
      <c r="F23" s="792"/>
      <c r="G23" s="792"/>
      <c r="H23" s="793"/>
    </row>
    <row r="24" spans="1:8" s="151" customFormat="1" ht="12.75">
      <c r="A24" s="239" t="s">
        <v>280</v>
      </c>
      <c r="B24" s="238"/>
      <c r="C24" s="431" t="s">
        <v>944</v>
      </c>
      <c r="D24" s="513">
        <v>1</v>
      </c>
      <c r="E24" s="513">
        <v>0</v>
      </c>
      <c r="F24" s="513">
        <v>0</v>
      </c>
      <c r="G24" s="513">
        <v>1</v>
      </c>
      <c r="H24" s="154"/>
    </row>
    <row r="25" spans="2:8" ht="12.75">
      <c r="B25" s="158"/>
      <c r="C25" s="432" t="s">
        <v>945</v>
      </c>
      <c r="D25" s="160">
        <v>0</v>
      </c>
      <c r="E25" s="160">
        <v>0</v>
      </c>
      <c r="F25" s="160">
        <v>0</v>
      </c>
      <c r="G25" s="160">
        <v>0</v>
      </c>
      <c r="H25" s="158"/>
    </row>
    <row r="26" spans="2:8" ht="12.75">
      <c r="B26" s="158"/>
      <c r="C26" s="432" t="s">
        <v>946</v>
      </c>
      <c r="D26" s="160">
        <v>0</v>
      </c>
      <c r="E26" s="160">
        <v>8</v>
      </c>
      <c r="F26" s="160">
        <v>0</v>
      </c>
      <c r="G26" s="160">
        <v>8</v>
      </c>
      <c r="H26" s="158"/>
    </row>
    <row r="27" spans="2:8" ht="12.75">
      <c r="B27" s="158"/>
      <c r="C27" s="432" t="s">
        <v>940</v>
      </c>
      <c r="D27" s="160">
        <v>3</v>
      </c>
      <c r="E27" s="160">
        <v>0</v>
      </c>
      <c r="F27" s="160">
        <v>0</v>
      </c>
      <c r="G27" s="160">
        <v>3</v>
      </c>
      <c r="H27" s="158"/>
    </row>
    <row r="28" spans="2:8" ht="12.75">
      <c r="B28" s="158"/>
      <c r="C28" s="432" t="s">
        <v>947</v>
      </c>
      <c r="D28" s="160">
        <v>6</v>
      </c>
      <c r="E28" s="514">
        <v>4</v>
      </c>
      <c r="F28" s="514">
        <v>5</v>
      </c>
      <c r="G28" s="160">
        <v>15</v>
      </c>
      <c r="H28" s="158"/>
    </row>
    <row r="29" spans="2:8" ht="12.75">
      <c r="B29" s="158"/>
      <c r="C29" s="432" t="s">
        <v>948</v>
      </c>
      <c r="D29" s="160">
        <v>1</v>
      </c>
      <c r="E29" s="514">
        <v>29</v>
      </c>
      <c r="F29" s="514">
        <v>0</v>
      </c>
      <c r="G29" s="160">
        <v>30</v>
      </c>
      <c r="H29" s="158"/>
    </row>
    <row r="30" spans="2:8" ht="12.75">
      <c r="B30" s="158"/>
      <c r="C30" s="154" t="s">
        <v>949</v>
      </c>
      <c r="D30" s="160">
        <v>2</v>
      </c>
      <c r="E30" s="514">
        <v>29</v>
      </c>
      <c r="F30" s="514">
        <v>41</v>
      </c>
      <c r="G30" s="160">
        <v>72</v>
      </c>
      <c r="H30" s="158"/>
    </row>
    <row r="31" spans="2:8" ht="12.75">
      <c r="B31" s="158"/>
      <c r="C31" s="158" t="s">
        <v>17</v>
      </c>
      <c r="D31" s="180">
        <f>SUM(D24:D30)</f>
        <v>13</v>
      </c>
      <c r="E31" s="515">
        <f>SUM(E24:E30)</f>
        <v>70</v>
      </c>
      <c r="F31" s="515">
        <f>SUM(F24:F30)</f>
        <v>46</v>
      </c>
      <c r="G31" s="180">
        <f>SUM(D31:F31)</f>
        <v>129</v>
      </c>
      <c r="H31" s="158"/>
    </row>
    <row r="32" spans="4:7" ht="12.75" customHeight="1">
      <c r="D32" s="542"/>
      <c r="E32" s="542"/>
      <c r="F32" s="542"/>
      <c r="G32" s="542"/>
    </row>
    <row r="33" spans="4:9" ht="12.75" customHeight="1">
      <c r="D33" s="239"/>
      <c r="E33" s="239"/>
      <c r="F33" s="641" t="s">
        <v>1040</v>
      </c>
      <c r="G33" s="641"/>
      <c r="H33" s="641"/>
      <c r="I33" s="641"/>
    </row>
    <row r="34" spans="4:9" ht="12.75" customHeight="1">
      <c r="D34" s="239"/>
      <c r="E34" s="239"/>
      <c r="F34" s="641"/>
      <c r="G34" s="641"/>
      <c r="H34" s="641"/>
      <c r="I34" s="641"/>
    </row>
    <row r="35" spans="2:9" ht="33.75" customHeight="1">
      <c r="B35" s="224" t="s">
        <v>12</v>
      </c>
      <c r="F35" s="641"/>
      <c r="G35" s="641"/>
      <c r="H35" s="641"/>
      <c r="I35" s="641"/>
    </row>
  </sheetData>
  <sheetProtection/>
  <mergeCells count="11">
    <mergeCell ref="F33:I35"/>
    <mergeCell ref="H11:H12"/>
    <mergeCell ref="C14:H14"/>
    <mergeCell ref="C23:H23"/>
    <mergeCell ref="A2:H2"/>
    <mergeCell ref="A3:H3"/>
    <mergeCell ref="A5:H5"/>
    <mergeCell ref="A7:B7"/>
    <mergeCell ref="B11:B12"/>
    <mergeCell ref="C11:C12"/>
    <mergeCell ref="D11:G11"/>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r:id="rId1"/>
</worksheet>
</file>

<file path=xl/worksheets/sheet33.xml><?xml version="1.0" encoding="utf-8"?>
<worksheet xmlns="http://schemas.openxmlformats.org/spreadsheetml/2006/main" xmlns:r="http://schemas.openxmlformats.org/officeDocument/2006/relationships">
  <sheetPr>
    <pageSetUpPr fitToPage="1"/>
  </sheetPr>
  <dimension ref="A1:M38"/>
  <sheetViews>
    <sheetView view="pageBreakPreview" zoomScaleSheetLayoutView="100" zoomScalePageLayoutView="0" workbookViewId="0" topLeftCell="A10">
      <selection activeCell="G30" sqref="G30"/>
    </sheetView>
  </sheetViews>
  <sheetFormatPr defaultColWidth="9.140625" defaultRowHeight="12.75"/>
  <cols>
    <col min="1" max="1" width="8.28125" style="0" customWidth="1"/>
    <col min="2" max="2" width="15.57421875" style="0" customWidth="1"/>
    <col min="3" max="3" width="14.7109375" style="0" customWidth="1"/>
    <col min="4" max="4" width="21.00390625" style="0" customWidth="1"/>
    <col min="5" max="5" width="21.140625" style="0" customWidth="1"/>
    <col min="6" max="6" width="20.7109375" style="0" customWidth="1"/>
    <col min="7" max="7" width="23.57421875" style="0" customWidth="1"/>
    <col min="8" max="8" width="17.421875" style="0" customWidth="1"/>
  </cols>
  <sheetData>
    <row r="1" spans="1:8" ht="18">
      <c r="A1" s="689" t="s">
        <v>0</v>
      </c>
      <c r="B1" s="689"/>
      <c r="C1" s="689"/>
      <c r="D1" s="689"/>
      <c r="E1" s="689"/>
      <c r="F1" s="689"/>
      <c r="H1" s="216" t="s">
        <v>639</v>
      </c>
    </row>
    <row r="2" spans="1:7" ht="21">
      <c r="A2" s="690" t="s">
        <v>697</v>
      </c>
      <c r="B2" s="690"/>
      <c r="C2" s="690"/>
      <c r="D2" s="690"/>
      <c r="E2" s="690"/>
      <c r="F2" s="690"/>
      <c r="G2" s="690"/>
    </row>
    <row r="3" spans="1:2" ht="15">
      <c r="A3" s="218"/>
      <c r="B3" s="218"/>
    </row>
    <row r="4" spans="1:7" ht="18" customHeight="1">
      <c r="A4" s="691" t="s">
        <v>640</v>
      </c>
      <c r="B4" s="691"/>
      <c r="C4" s="691"/>
      <c r="D4" s="691"/>
      <c r="E4" s="691"/>
      <c r="F4" s="691"/>
      <c r="G4" s="691"/>
    </row>
    <row r="5" spans="1:2" ht="15">
      <c r="A5" s="219" t="s">
        <v>254</v>
      </c>
      <c r="B5" s="219"/>
    </row>
    <row r="6" spans="1:8" ht="15">
      <c r="A6" s="219"/>
      <c r="B6" s="219"/>
      <c r="F6" s="692" t="s">
        <v>776</v>
      </c>
      <c r="G6" s="692"/>
      <c r="H6" s="692"/>
    </row>
    <row r="7" spans="1:8" ht="59.25" customHeight="1">
      <c r="A7" s="220" t="s">
        <v>2</v>
      </c>
      <c r="B7" s="313" t="s">
        <v>3</v>
      </c>
      <c r="C7" s="315" t="s">
        <v>641</v>
      </c>
      <c r="D7" s="315" t="s">
        <v>642</v>
      </c>
      <c r="E7" s="315" t="s">
        <v>643</v>
      </c>
      <c r="F7" s="315" t="s">
        <v>644</v>
      </c>
      <c r="G7" s="347" t="s">
        <v>699</v>
      </c>
      <c r="H7" s="300" t="s">
        <v>866</v>
      </c>
    </row>
    <row r="8" spans="1:8" s="216" customFormat="1" ht="15">
      <c r="A8" s="222" t="s">
        <v>261</v>
      </c>
      <c r="B8" s="222" t="s">
        <v>262</v>
      </c>
      <c r="C8" s="222" t="s">
        <v>263</v>
      </c>
      <c r="D8" s="222" t="s">
        <v>264</v>
      </c>
      <c r="E8" s="222" t="s">
        <v>265</v>
      </c>
      <c r="F8" s="222" t="s">
        <v>266</v>
      </c>
      <c r="G8" s="348" t="s">
        <v>267</v>
      </c>
      <c r="H8" s="254">
        <v>8</v>
      </c>
    </row>
    <row r="9" spans="1:8" s="216" customFormat="1" ht="15">
      <c r="A9" s="19">
        <v>1</v>
      </c>
      <c r="B9" s="20" t="s">
        <v>886</v>
      </c>
      <c r="C9" s="398">
        <v>775</v>
      </c>
      <c r="D9" s="222">
        <v>571</v>
      </c>
      <c r="E9" s="222">
        <v>14</v>
      </c>
      <c r="F9" s="222">
        <v>0</v>
      </c>
      <c r="G9" s="348">
        <f>D9-E9-F9</f>
        <v>557</v>
      </c>
      <c r="H9" s="254">
        <v>0</v>
      </c>
    </row>
    <row r="10" spans="1:8" s="216" customFormat="1" ht="15">
      <c r="A10" s="19">
        <v>2</v>
      </c>
      <c r="B10" s="20" t="s">
        <v>887</v>
      </c>
      <c r="C10" s="398">
        <v>1120</v>
      </c>
      <c r="D10" s="222">
        <v>1120</v>
      </c>
      <c r="E10" s="222">
        <v>31</v>
      </c>
      <c r="F10" s="222">
        <v>0</v>
      </c>
      <c r="G10" s="348">
        <f aca="true" t="shared" si="0" ref="G10:G29">D10-E10-F10</f>
        <v>1089</v>
      </c>
      <c r="H10" s="254">
        <v>0</v>
      </c>
    </row>
    <row r="11" spans="1:8" s="216" customFormat="1" ht="26.25">
      <c r="A11" s="19">
        <v>3</v>
      </c>
      <c r="B11" s="20" t="s">
        <v>888</v>
      </c>
      <c r="C11" s="505" t="s">
        <v>1015</v>
      </c>
      <c r="D11" s="222">
        <v>0</v>
      </c>
      <c r="E11" s="222">
        <v>0</v>
      </c>
      <c r="F11" s="222">
        <v>0</v>
      </c>
      <c r="G11" s="348">
        <f t="shared" si="0"/>
        <v>0</v>
      </c>
      <c r="H11" s="254">
        <v>0</v>
      </c>
    </row>
    <row r="12" spans="1:8" s="216" customFormat="1" ht="15">
      <c r="A12" s="19">
        <v>4</v>
      </c>
      <c r="B12" s="20" t="s">
        <v>889</v>
      </c>
      <c r="C12" s="398">
        <v>618</v>
      </c>
      <c r="D12" s="222">
        <v>515</v>
      </c>
      <c r="E12" s="222">
        <v>23</v>
      </c>
      <c r="F12" s="222">
        <v>70</v>
      </c>
      <c r="G12" s="348">
        <f t="shared" si="0"/>
        <v>422</v>
      </c>
      <c r="H12" s="254">
        <v>0</v>
      </c>
    </row>
    <row r="13" spans="1:8" s="216" customFormat="1" ht="30">
      <c r="A13" s="19">
        <v>5</v>
      </c>
      <c r="B13" s="20" t="s">
        <v>890</v>
      </c>
      <c r="C13" s="222" t="s">
        <v>1016</v>
      </c>
      <c r="D13" s="222">
        <v>455</v>
      </c>
      <c r="E13" s="222">
        <v>21</v>
      </c>
      <c r="F13" s="222">
        <v>20</v>
      </c>
      <c r="G13" s="348">
        <f t="shared" si="0"/>
        <v>414</v>
      </c>
      <c r="H13" s="433">
        <v>0</v>
      </c>
    </row>
    <row r="14" spans="1:8" s="216" customFormat="1" ht="15">
      <c r="A14" s="19">
        <v>6</v>
      </c>
      <c r="B14" s="20" t="s">
        <v>891</v>
      </c>
      <c r="C14" s="398">
        <v>868</v>
      </c>
      <c r="D14" s="222">
        <v>768</v>
      </c>
      <c r="E14" s="222">
        <v>1</v>
      </c>
      <c r="F14" s="222">
        <v>0</v>
      </c>
      <c r="G14" s="348">
        <f t="shared" si="0"/>
        <v>767</v>
      </c>
      <c r="H14" s="254">
        <v>0</v>
      </c>
    </row>
    <row r="15" spans="1:8" s="216" customFormat="1" ht="15">
      <c r="A15" s="19">
        <v>7</v>
      </c>
      <c r="B15" s="20" t="s">
        <v>892</v>
      </c>
      <c r="C15" s="398">
        <v>527</v>
      </c>
      <c r="D15" s="222">
        <v>325</v>
      </c>
      <c r="E15" s="222">
        <v>0</v>
      </c>
      <c r="F15" s="222">
        <v>0</v>
      </c>
      <c r="G15" s="348">
        <f t="shared" si="0"/>
        <v>325</v>
      </c>
      <c r="H15" s="254">
        <v>0</v>
      </c>
    </row>
    <row r="16" spans="1:8" s="216" customFormat="1" ht="15">
      <c r="A16" s="19">
        <v>8</v>
      </c>
      <c r="B16" s="20" t="s">
        <v>893</v>
      </c>
      <c r="C16" s="398">
        <v>745</v>
      </c>
      <c r="D16" s="222">
        <v>445</v>
      </c>
      <c r="E16" s="222">
        <v>2</v>
      </c>
      <c r="F16" s="222">
        <v>0</v>
      </c>
      <c r="G16" s="348">
        <f t="shared" si="0"/>
        <v>443</v>
      </c>
      <c r="H16" s="254">
        <v>0</v>
      </c>
    </row>
    <row r="17" spans="1:8" ht="15">
      <c r="A17" s="19">
        <v>9</v>
      </c>
      <c r="B17" s="20" t="s">
        <v>894</v>
      </c>
      <c r="C17" s="398">
        <v>594</v>
      </c>
      <c r="D17" s="398">
        <v>264</v>
      </c>
      <c r="E17" s="398">
        <v>0</v>
      </c>
      <c r="F17" s="398">
        <v>4</v>
      </c>
      <c r="G17" s="348">
        <f t="shared" si="0"/>
        <v>260</v>
      </c>
      <c r="H17" s="8">
        <v>0</v>
      </c>
    </row>
    <row r="18" spans="1:8" ht="15">
      <c r="A18" s="19">
        <v>10</v>
      </c>
      <c r="B18" s="20" t="s">
        <v>895</v>
      </c>
      <c r="C18" s="398">
        <v>779</v>
      </c>
      <c r="D18" s="398">
        <v>779</v>
      </c>
      <c r="E18" s="398">
        <v>52</v>
      </c>
      <c r="F18" s="398">
        <v>0</v>
      </c>
      <c r="G18" s="348">
        <f t="shared" si="0"/>
        <v>727</v>
      </c>
      <c r="H18" s="8">
        <v>0</v>
      </c>
    </row>
    <row r="19" spans="1:8" ht="15">
      <c r="A19" s="19">
        <v>11</v>
      </c>
      <c r="B19" s="20" t="s">
        <v>896</v>
      </c>
      <c r="C19" s="398">
        <v>787</v>
      </c>
      <c r="D19" s="398">
        <v>0</v>
      </c>
      <c r="E19" s="398">
        <v>0</v>
      </c>
      <c r="F19" s="398">
        <v>0</v>
      </c>
      <c r="G19" s="348">
        <f t="shared" si="0"/>
        <v>0</v>
      </c>
      <c r="H19" s="8">
        <v>0</v>
      </c>
    </row>
    <row r="20" spans="1:8" ht="15">
      <c r="A20" s="19">
        <v>12</v>
      </c>
      <c r="B20" s="20" t="s">
        <v>897</v>
      </c>
      <c r="C20" s="398">
        <v>746</v>
      </c>
      <c r="D20" s="398">
        <v>200</v>
      </c>
      <c r="E20" s="398">
        <v>8</v>
      </c>
      <c r="F20" s="398">
        <v>0</v>
      </c>
      <c r="G20" s="348">
        <f t="shared" si="0"/>
        <v>192</v>
      </c>
      <c r="H20" s="8">
        <v>0</v>
      </c>
    </row>
    <row r="21" spans="1:8" ht="15">
      <c r="A21" s="19">
        <v>13</v>
      </c>
      <c r="B21" s="20" t="s">
        <v>898</v>
      </c>
      <c r="C21" s="398">
        <v>835</v>
      </c>
      <c r="D21" s="398">
        <v>300</v>
      </c>
      <c r="E21" s="398">
        <v>0</v>
      </c>
      <c r="F21" s="398">
        <v>0</v>
      </c>
      <c r="G21" s="348">
        <f t="shared" si="0"/>
        <v>300</v>
      </c>
      <c r="H21" s="8">
        <v>0</v>
      </c>
    </row>
    <row r="22" spans="1:8" ht="15">
      <c r="A22" s="19">
        <v>14</v>
      </c>
      <c r="B22" s="20" t="s">
        <v>899</v>
      </c>
      <c r="C22" s="398">
        <v>611</v>
      </c>
      <c r="D22" s="222">
        <v>527</v>
      </c>
      <c r="E22" s="222">
        <v>15</v>
      </c>
      <c r="F22" s="222">
        <v>2</v>
      </c>
      <c r="G22" s="348">
        <f t="shared" si="0"/>
        <v>510</v>
      </c>
      <c r="H22" s="8">
        <v>0</v>
      </c>
    </row>
    <row r="23" spans="1:8" ht="15">
      <c r="A23" s="19">
        <v>15</v>
      </c>
      <c r="B23" s="20" t="s">
        <v>900</v>
      </c>
      <c r="C23" s="398">
        <v>418</v>
      </c>
      <c r="D23" s="439">
        <v>100</v>
      </c>
      <c r="E23" s="222">
        <v>21</v>
      </c>
      <c r="F23" s="222">
        <v>0</v>
      </c>
      <c r="G23" s="348">
        <f t="shared" si="0"/>
        <v>79</v>
      </c>
      <c r="H23" s="8">
        <v>0</v>
      </c>
    </row>
    <row r="24" spans="1:8" ht="15">
      <c r="A24" s="19">
        <v>16</v>
      </c>
      <c r="B24" s="20" t="s">
        <v>901</v>
      </c>
      <c r="C24" s="398">
        <v>422</v>
      </c>
      <c r="D24" s="398">
        <v>422</v>
      </c>
      <c r="E24" s="398">
        <v>2</v>
      </c>
      <c r="F24" s="398">
        <v>0</v>
      </c>
      <c r="G24" s="348">
        <f t="shared" si="0"/>
        <v>420</v>
      </c>
      <c r="H24" s="8">
        <v>0</v>
      </c>
    </row>
    <row r="25" spans="1:8" ht="16.5">
      <c r="A25" s="19">
        <v>17</v>
      </c>
      <c r="B25" s="20" t="s">
        <v>902</v>
      </c>
      <c r="C25" s="398">
        <v>648</v>
      </c>
      <c r="D25" s="448">
        <v>648</v>
      </c>
      <c r="E25" s="448">
        <v>120</v>
      </c>
      <c r="F25" s="448">
        <v>85</v>
      </c>
      <c r="G25" s="348">
        <f t="shared" si="0"/>
        <v>443</v>
      </c>
      <c r="H25" s="8">
        <v>0</v>
      </c>
    </row>
    <row r="26" spans="1:8" ht="15">
      <c r="A26" s="19">
        <v>18</v>
      </c>
      <c r="B26" s="20" t="s">
        <v>903</v>
      </c>
      <c r="C26" s="398">
        <v>410</v>
      </c>
      <c r="D26" s="398">
        <v>410</v>
      </c>
      <c r="E26" s="398">
        <v>21</v>
      </c>
      <c r="F26" s="398">
        <v>0</v>
      </c>
      <c r="G26" s="348">
        <f t="shared" si="0"/>
        <v>389</v>
      </c>
      <c r="H26" s="8">
        <v>0</v>
      </c>
    </row>
    <row r="27" spans="1:8" ht="15">
      <c r="A27" s="19">
        <v>19</v>
      </c>
      <c r="B27" s="20" t="s">
        <v>904</v>
      </c>
      <c r="C27" s="398">
        <v>830</v>
      </c>
      <c r="D27" s="398">
        <v>100</v>
      </c>
      <c r="E27" s="398">
        <v>0</v>
      </c>
      <c r="F27" s="398">
        <v>0</v>
      </c>
      <c r="G27" s="348">
        <f t="shared" si="0"/>
        <v>100</v>
      </c>
      <c r="H27" s="8">
        <v>0</v>
      </c>
    </row>
    <row r="28" spans="1:8" ht="15">
      <c r="A28" s="19">
        <v>20</v>
      </c>
      <c r="B28" s="20" t="s">
        <v>905</v>
      </c>
      <c r="C28" s="398">
        <v>717</v>
      </c>
      <c r="D28" s="398">
        <v>100</v>
      </c>
      <c r="E28" s="398">
        <v>0</v>
      </c>
      <c r="F28" s="398">
        <v>0</v>
      </c>
      <c r="G28" s="348">
        <f t="shared" si="0"/>
        <v>100</v>
      </c>
      <c r="H28" s="8">
        <v>0</v>
      </c>
    </row>
    <row r="29" spans="1:8" ht="15">
      <c r="A29" s="19">
        <v>21</v>
      </c>
      <c r="B29" s="20" t="s">
        <v>906</v>
      </c>
      <c r="C29" s="398">
        <v>951</v>
      </c>
      <c r="D29" s="398">
        <v>951</v>
      </c>
      <c r="E29" s="398">
        <v>25</v>
      </c>
      <c r="F29" s="398">
        <v>0</v>
      </c>
      <c r="G29" s="348">
        <f t="shared" si="0"/>
        <v>926</v>
      </c>
      <c r="H29" s="8">
        <v>0</v>
      </c>
    </row>
    <row r="30" spans="1:8" ht="12.75">
      <c r="A30" s="31" t="s">
        <v>17</v>
      </c>
      <c r="B30" s="9"/>
      <c r="C30" s="8">
        <v>14352</v>
      </c>
      <c r="D30" s="8">
        <f>SUM(D9:D29)</f>
        <v>9000</v>
      </c>
      <c r="E30" s="8">
        <f>SUM(E9:E29)</f>
        <v>356</v>
      </c>
      <c r="F30" s="8">
        <f>SUM(F9:F29)</f>
        <v>181</v>
      </c>
      <c r="G30" s="8">
        <f>SUM(G9:G29)</f>
        <v>8463</v>
      </c>
      <c r="H30" s="8">
        <f>SUM(H9:H29)</f>
        <v>0</v>
      </c>
    </row>
    <row r="31" ht="12.75">
      <c r="A31" s="223"/>
    </row>
    <row r="34" spans="1:9" ht="15" customHeight="1">
      <c r="A34" s="316"/>
      <c r="B34" s="316"/>
      <c r="C34" s="316"/>
      <c r="D34" s="316"/>
      <c r="E34" s="316"/>
      <c r="F34" s="541"/>
      <c r="G34" s="541"/>
      <c r="H34" s="317"/>
      <c r="I34" s="317"/>
    </row>
    <row r="35" spans="1:9" ht="15" customHeight="1">
      <c r="A35" s="316"/>
      <c r="B35" s="316"/>
      <c r="C35" s="316"/>
      <c r="D35" s="316"/>
      <c r="E35" s="316"/>
      <c r="F35" s="641" t="s">
        <v>1040</v>
      </c>
      <c r="G35" s="641"/>
      <c r="H35" s="641"/>
      <c r="I35" s="641"/>
    </row>
    <row r="36" spans="1:9" ht="15" customHeight="1">
      <c r="A36" s="316"/>
      <c r="B36" s="316"/>
      <c r="C36" s="316"/>
      <c r="D36" s="316"/>
      <c r="E36" s="316"/>
      <c r="F36" s="641"/>
      <c r="G36" s="641"/>
      <c r="H36" s="641"/>
      <c r="I36" s="641"/>
    </row>
    <row r="37" spans="1:9" ht="22.5" customHeight="1">
      <c r="A37" s="316" t="s">
        <v>12</v>
      </c>
      <c r="C37" s="316"/>
      <c r="D37" s="316"/>
      <c r="E37" s="316"/>
      <c r="F37" s="641"/>
      <c r="G37" s="641"/>
      <c r="H37" s="641"/>
      <c r="I37" s="641"/>
    </row>
    <row r="38" spans="1:13" ht="12.75">
      <c r="A38" s="316"/>
      <c r="B38" s="316"/>
      <c r="C38" s="316"/>
      <c r="D38" s="316"/>
      <c r="E38" s="316"/>
      <c r="F38" s="316"/>
      <c r="G38" s="316"/>
      <c r="H38" s="316"/>
      <c r="I38" s="316"/>
      <c r="J38" s="316"/>
      <c r="K38" s="316"/>
      <c r="L38" s="316"/>
      <c r="M38" s="316"/>
    </row>
  </sheetData>
  <sheetProtection/>
  <mergeCells count="5">
    <mergeCell ref="A1:F1"/>
    <mergeCell ref="A2:G2"/>
    <mergeCell ref="A4:G4"/>
    <mergeCell ref="F6:H6"/>
    <mergeCell ref="F35:I37"/>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94" r:id="rId1"/>
</worksheet>
</file>

<file path=xl/worksheets/sheet34.xml><?xml version="1.0" encoding="utf-8"?>
<worksheet xmlns="http://schemas.openxmlformats.org/spreadsheetml/2006/main" xmlns:r="http://schemas.openxmlformats.org/officeDocument/2006/relationships">
  <sheetPr>
    <pageSetUpPr fitToPage="1"/>
  </sheetPr>
  <dimension ref="A1:M38"/>
  <sheetViews>
    <sheetView view="pageBreakPreview" zoomScaleSheetLayoutView="100" zoomScalePageLayoutView="0" workbookViewId="0" topLeftCell="A13">
      <selection activeCell="D35" sqref="D35"/>
    </sheetView>
  </sheetViews>
  <sheetFormatPr defaultColWidth="9.140625" defaultRowHeight="12.75"/>
  <cols>
    <col min="1" max="1" width="8.28125" style="0" customWidth="1"/>
    <col min="2" max="2" width="15.57421875" style="0" customWidth="1"/>
    <col min="3" max="3" width="14.7109375" style="0" customWidth="1"/>
    <col min="4" max="4" width="21.00390625" style="0" customWidth="1"/>
    <col min="5" max="5" width="15.7109375" style="0" customWidth="1"/>
    <col min="6" max="6" width="16.28125" style="0" customWidth="1"/>
    <col min="7" max="7" width="22.00390625" style="0" customWidth="1"/>
    <col min="8" max="8" width="23.57421875" style="0" customWidth="1"/>
  </cols>
  <sheetData>
    <row r="1" spans="1:8" ht="18">
      <c r="A1" s="689" t="s">
        <v>0</v>
      </c>
      <c r="B1" s="689"/>
      <c r="C1" s="689"/>
      <c r="D1" s="689"/>
      <c r="E1" s="689"/>
      <c r="F1" s="689"/>
      <c r="H1" s="216" t="s">
        <v>867</v>
      </c>
    </row>
    <row r="2" spans="1:7" ht="21">
      <c r="A2" s="690" t="s">
        <v>697</v>
      </c>
      <c r="B2" s="690"/>
      <c r="C2" s="690"/>
      <c r="D2" s="690"/>
      <c r="E2" s="690"/>
      <c r="F2" s="690"/>
      <c r="G2" s="690"/>
    </row>
    <row r="3" spans="1:2" ht="15">
      <c r="A3" s="218"/>
      <c r="B3" s="218"/>
    </row>
    <row r="4" spans="1:7" ht="18" customHeight="1">
      <c r="A4" s="691" t="s">
        <v>868</v>
      </c>
      <c r="B4" s="691"/>
      <c r="C4" s="691"/>
      <c r="D4" s="691"/>
      <c r="E4" s="691"/>
      <c r="F4" s="691"/>
      <c r="G4" s="691"/>
    </row>
    <row r="5" spans="1:2" ht="15">
      <c r="A5" s="219" t="s">
        <v>254</v>
      </c>
      <c r="B5" s="219"/>
    </row>
    <row r="6" spans="1:8" ht="15">
      <c r="A6" s="219"/>
      <c r="B6" s="219"/>
      <c r="F6" s="692" t="s">
        <v>776</v>
      </c>
      <c r="G6" s="692"/>
      <c r="H6" s="692"/>
    </row>
    <row r="7" spans="1:8" ht="59.25" customHeight="1">
      <c r="A7" s="313" t="s">
        <v>2</v>
      </c>
      <c r="B7" s="313" t="s">
        <v>3</v>
      </c>
      <c r="C7" s="315" t="s">
        <v>869</v>
      </c>
      <c r="D7" s="315" t="s">
        <v>870</v>
      </c>
      <c r="E7" s="315" t="s">
        <v>871</v>
      </c>
      <c r="F7" s="315" t="s">
        <v>872</v>
      </c>
      <c r="G7" s="347" t="s">
        <v>873</v>
      </c>
      <c r="H7" s="300" t="s">
        <v>874</v>
      </c>
    </row>
    <row r="8" spans="1:8" s="216" customFormat="1" ht="15">
      <c r="A8" s="222" t="s">
        <v>261</v>
      </c>
      <c r="B8" s="222" t="s">
        <v>262</v>
      </c>
      <c r="C8" s="222" t="s">
        <v>263</v>
      </c>
      <c r="D8" s="222" t="s">
        <v>264</v>
      </c>
      <c r="E8" s="222" t="s">
        <v>265</v>
      </c>
      <c r="F8" s="222" t="s">
        <v>266</v>
      </c>
      <c r="G8" s="348" t="s">
        <v>267</v>
      </c>
      <c r="H8" s="254">
        <v>8</v>
      </c>
    </row>
    <row r="9" spans="1:8" s="216" customFormat="1" ht="15">
      <c r="A9" s="19">
        <v>1</v>
      </c>
      <c r="B9" s="20" t="s">
        <v>886</v>
      </c>
      <c r="C9" s="8">
        <v>1446</v>
      </c>
      <c r="D9" s="222">
        <v>323</v>
      </c>
      <c r="E9" s="222">
        <v>5</v>
      </c>
      <c r="F9" s="222" t="s">
        <v>999</v>
      </c>
      <c r="G9" s="348" t="s">
        <v>1000</v>
      </c>
      <c r="H9" s="254"/>
    </row>
    <row r="10" spans="1:8" s="216" customFormat="1" ht="45">
      <c r="A10" s="19">
        <v>2</v>
      </c>
      <c r="B10" s="20" t="s">
        <v>887</v>
      </c>
      <c r="C10" s="8">
        <v>2041</v>
      </c>
      <c r="D10" s="222">
        <v>529</v>
      </c>
      <c r="E10" s="222">
        <v>10</v>
      </c>
      <c r="F10" s="222" t="s">
        <v>950</v>
      </c>
      <c r="G10" s="348" t="s">
        <v>951</v>
      </c>
      <c r="H10" s="254">
        <v>0</v>
      </c>
    </row>
    <row r="11" spans="1:8" s="216" customFormat="1" ht="15">
      <c r="A11" s="19">
        <v>3</v>
      </c>
      <c r="B11" s="20" t="s">
        <v>888</v>
      </c>
      <c r="C11" s="8">
        <v>765</v>
      </c>
      <c r="D11" s="222">
        <v>0</v>
      </c>
      <c r="E11" s="222">
        <v>0</v>
      </c>
      <c r="F11" s="222">
        <v>0</v>
      </c>
      <c r="G11" s="348">
        <v>0</v>
      </c>
      <c r="H11" s="254">
        <v>0</v>
      </c>
    </row>
    <row r="12" spans="1:8" s="216" customFormat="1" ht="15">
      <c r="A12" s="19">
        <v>4</v>
      </c>
      <c r="B12" s="20" t="s">
        <v>889</v>
      </c>
      <c r="C12" s="8">
        <v>1474</v>
      </c>
      <c r="D12" s="222">
        <v>414</v>
      </c>
      <c r="E12" s="222">
        <v>2</v>
      </c>
      <c r="F12" s="222">
        <v>6</v>
      </c>
      <c r="G12" s="348">
        <v>0</v>
      </c>
      <c r="H12" s="254">
        <v>0</v>
      </c>
    </row>
    <row r="13" spans="1:8" s="216" customFormat="1" ht="15">
      <c r="A13" s="19">
        <v>5</v>
      </c>
      <c r="B13" s="20" t="s">
        <v>890</v>
      </c>
      <c r="C13" s="8">
        <v>949</v>
      </c>
      <c r="D13" s="222">
        <v>0</v>
      </c>
      <c r="E13" s="222">
        <v>0</v>
      </c>
      <c r="F13" s="222">
        <v>0</v>
      </c>
      <c r="G13" s="348">
        <v>0</v>
      </c>
      <c r="H13" s="254">
        <v>0</v>
      </c>
    </row>
    <row r="14" spans="1:8" s="216" customFormat="1" ht="15">
      <c r="A14" s="19">
        <v>6</v>
      </c>
      <c r="B14" s="20" t="s">
        <v>891</v>
      </c>
      <c r="C14" s="8">
        <v>2114</v>
      </c>
      <c r="D14" s="222">
        <v>698</v>
      </c>
      <c r="E14" s="222">
        <v>18</v>
      </c>
      <c r="F14" s="222" t="s">
        <v>963</v>
      </c>
      <c r="G14" s="348">
        <v>0</v>
      </c>
      <c r="H14" s="254">
        <v>0</v>
      </c>
    </row>
    <row r="15" spans="1:8" s="216" customFormat="1" ht="45">
      <c r="A15" s="19">
        <v>7</v>
      </c>
      <c r="B15" s="20" t="s">
        <v>892</v>
      </c>
      <c r="C15" s="8">
        <v>1003</v>
      </c>
      <c r="D15" s="222">
        <v>537</v>
      </c>
      <c r="E15" s="222">
        <v>2</v>
      </c>
      <c r="F15" s="222" t="s">
        <v>965</v>
      </c>
      <c r="G15" s="348" t="s">
        <v>966</v>
      </c>
      <c r="H15" s="254" t="s">
        <v>967</v>
      </c>
    </row>
    <row r="16" spans="1:8" s="216" customFormat="1" ht="15">
      <c r="A16" s="19">
        <v>8</v>
      </c>
      <c r="B16" s="20" t="s">
        <v>893</v>
      </c>
      <c r="C16" s="8">
        <v>1713</v>
      </c>
      <c r="D16" s="222">
        <v>0</v>
      </c>
      <c r="E16" s="222">
        <v>0</v>
      </c>
      <c r="F16" s="222">
        <v>0</v>
      </c>
      <c r="G16" s="348">
        <v>0</v>
      </c>
      <c r="H16" s="254">
        <v>0</v>
      </c>
    </row>
    <row r="17" spans="1:8" ht="12.75">
      <c r="A17" s="19">
        <v>9</v>
      </c>
      <c r="B17" s="20" t="s">
        <v>894</v>
      </c>
      <c r="C17" s="8">
        <v>1445</v>
      </c>
      <c r="D17" s="398">
        <v>527</v>
      </c>
      <c r="E17" s="398">
        <v>2</v>
      </c>
      <c r="F17" s="283" t="s">
        <v>970</v>
      </c>
      <c r="G17" s="471">
        <v>0</v>
      </c>
      <c r="H17" s="8">
        <v>0</v>
      </c>
    </row>
    <row r="18" spans="1:8" ht="12.75">
      <c r="A18" s="19">
        <v>10</v>
      </c>
      <c r="B18" s="20" t="s">
        <v>895</v>
      </c>
      <c r="C18" s="8">
        <v>1808</v>
      </c>
      <c r="D18" s="398">
        <v>823</v>
      </c>
      <c r="E18" s="398">
        <v>3</v>
      </c>
      <c r="F18" s="283" t="s">
        <v>973</v>
      </c>
      <c r="G18" s="138" t="s">
        <v>974</v>
      </c>
      <c r="H18" s="19" t="s">
        <v>975</v>
      </c>
    </row>
    <row r="19" spans="1:8" ht="12.75">
      <c r="A19" s="19">
        <v>11</v>
      </c>
      <c r="B19" s="20" t="s">
        <v>896</v>
      </c>
      <c r="C19" s="8">
        <v>967</v>
      </c>
      <c r="D19" s="398">
        <v>98</v>
      </c>
      <c r="E19" s="398">
        <v>3</v>
      </c>
      <c r="F19" s="283" t="s">
        <v>973</v>
      </c>
      <c r="G19" s="138" t="s">
        <v>974</v>
      </c>
      <c r="H19" s="19" t="s">
        <v>975</v>
      </c>
    </row>
    <row r="20" spans="1:8" ht="38.25">
      <c r="A20" s="19">
        <v>12</v>
      </c>
      <c r="B20" s="20" t="s">
        <v>897</v>
      </c>
      <c r="C20" s="8">
        <v>1345</v>
      </c>
      <c r="D20" s="398">
        <v>1100</v>
      </c>
      <c r="E20" s="398">
        <v>3</v>
      </c>
      <c r="F20" s="283" t="s">
        <v>965</v>
      </c>
      <c r="G20" s="516" t="s">
        <v>966</v>
      </c>
      <c r="H20" s="19" t="s">
        <v>967</v>
      </c>
    </row>
    <row r="21" spans="1:8" ht="12.75">
      <c r="A21" s="19">
        <v>13</v>
      </c>
      <c r="B21" s="20" t="s">
        <v>898</v>
      </c>
      <c r="C21" s="8">
        <v>2401</v>
      </c>
      <c r="D21" s="398">
        <v>823</v>
      </c>
      <c r="E21" s="398">
        <v>3</v>
      </c>
      <c r="F21" s="283" t="s">
        <v>973</v>
      </c>
      <c r="G21" s="471"/>
      <c r="H21" s="19" t="s">
        <v>975</v>
      </c>
    </row>
    <row r="22" spans="1:8" ht="12.75">
      <c r="A22" s="19">
        <v>14</v>
      </c>
      <c r="B22" s="20" t="s">
        <v>899</v>
      </c>
      <c r="C22" s="8">
        <v>979</v>
      </c>
      <c r="D22" s="398">
        <v>0</v>
      </c>
      <c r="E22" s="398">
        <v>0</v>
      </c>
      <c r="F22" s="398">
        <v>0</v>
      </c>
      <c r="G22" s="471">
        <v>0</v>
      </c>
      <c r="H22" s="8">
        <v>0</v>
      </c>
    </row>
    <row r="23" spans="1:8" ht="15">
      <c r="A23" s="19">
        <v>15</v>
      </c>
      <c r="B23" s="20" t="s">
        <v>900</v>
      </c>
      <c r="C23" s="8">
        <v>930</v>
      </c>
      <c r="D23" s="398">
        <v>561</v>
      </c>
      <c r="E23" s="445">
        <v>8</v>
      </c>
      <c r="F23" s="445">
        <v>1</v>
      </c>
      <c r="G23" s="443"/>
      <c r="H23" s="446" t="s">
        <v>987</v>
      </c>
    </row>
    <row r="24" spans="1:8" ht="30">
      <c r="A24" s="19">
        <v>16</v>
      </c>
      <c r="B24" s="20" t="s">
        <v>901</v>
      </c>
      <c r="C24" s="8">
        <v>1061</v>
      </c>
      <c r="D24" s="437">
        <v>574</v>
      </c>
      <c r="E24" s="437">
        <v>3</v>
      </c>
      <c r="F24" s="474">
        <v>43466</v>
      </c>
      <c r="G24" s="475" t="s">
        <v>1004</v>
      </c>
      <c r="H24" s="8">
        <v>0</v>
      </c>
    </row>
    <row r="25" spans="1:8" ht="25.5">
      <c r="A25" s="19">
        <v>17</v>
      </c>
      <c r="B25" s="20" t="s">
        <v>902</v>
      </c>
      <c r="C25" s="8">
        <v>1227</v>
      </c>
      <c r="D25" s="449">
        <v>937</v>
      </c>
      <c r="E25" s="449">
        <v>2</v>
      </c>
      <c r="F25" s="450" t="s">
        <v>989</v>
      </c>
      <c r="G25" s="451" t="s">
        <v>990</v>
      </c>
      <c r="H25" s="452" t="s">
        <v>991</v>
      </c>
    </row>
    <row r="26" spans="1:8" ht="45">
      <c r="A26" s="19">
        <v>18</v>
      </c>
      <c r="B26" s="20" t="s">
        <v>903</v>
      </c>
      <c r="C26" s="8">
        <v>950</v>
      </c>
      <c r="D26" s="458">
        <v>294</v>
      </c>
      <c r="E26" s="458">
        <v>5</v>
      </c>
      <c r="F26" s="457" t="s">
        <v>992</v>
      </c>
      <c r="G26" s="517" t="s">
        <v>993</v>
      </c>
      <c r="H26" s="459" t="s">
        <v>914</v>
      </c>
    </row>
    <row r="27" spans="1:8" ht="12.75">
      <c r="A27" s="19">
        <v>19</v>
      </c>
      <c r="B27" s="20" t="s">
        <v>904</v>
      </c>
      <c r="C27" s="8">
        <v>1839</v>
      </c>
      <c r="D27" s="398">
        <v>642</v>
      </c>
      <c r="E27" s="398">
        <v>7</v>
      </c>
      <c r="F27" s="283" t="s">
        <v>995</v>
      </c>
      <c r="G27" s="471">
        <v>0</v>
      </c>
      <c r="H27" s="8">
        <v>0</v>
      </c>
    </row>
    <row r="28" spans="1:8" ht="30">
      <c r="A28" s="19">
        <v>20</v>
      </c>
      <c r="B28" s="20" t="s">
        <v>905</v>
      </c>
      <c r="C28" s="8">
        <v>1451</v>
      </c>
      <c r="D28" s="437">
        <v>130</v>
      </c>
      <c r="E28" s="437">
        <v>3</v>
      </c>
      <c r="F28" s="438" t="s">
        <v>997</v>
      </c>
      <c r="G28" s="471">
        <v>0</v>
      </c>
      <c r="H28" s="8">
        <v>0</v>
      </c>
    </row>
    <row r="29" spans="1:8" ht="12.75">
      <c r="A29" s="19">
        <v>21</v>
      </c>
      <c r="B29" s="20" t="s">
        <v>906</v>
      </c>
      <c r="C29" s="8">
        <v>1688</v>
      </c>
      <c r="D29" s="398">
        <v>689</v>
      </c>
      <c r="E29" s="398">
        <v>3</v>
      </c>
      <c r="F29" s="398">
        <v>0</v>
      </c>
      <c r="G29" s="471">
        <v>0</v>
      </c>
      <c r="H29" s="8">
        <v>0</v>
      </c>
    </row>
    <row r="30" spans="1:8" ht="12.75">
      <c r="A30" s="31" t="s">
        <v>17</v>
      </c>
      <c r="B30" s="9"/>
      <c r="C30" s="9">
        <f aca="true" t="shared" si="0" ref="C30:H30">SUM(C9:C29)</f>
        <v>29596</v>
      </c>
      <c r="D30" s="9">
        <f t="shared" si="0"/>
        <v>9699</v>
      </c>
      <c r="E30" s="9">
        <f t="shared" si="0"/>
        <v>82</v>
      </c>
      <c r="F30" s="9"/>
      <c r="G30" s="9">
        <f t="shared" si="0"/>
        <v>0</v>
      </c>
      <c r="H30" s="9">
        <f t="shared" si="0"/>
        <v>0</v>
      </c>
    </row>
    <row r="31" ht="12.75">
      <c r="A31" s="223"/>
    </row>
    <row r="34" spans="1:9" ht="15" customHeight="1">
      <c r="A34" s="316"/>
      <c r="B34" s="316"/>
      <c r="C34" s="316"/>
      <c r="D34" s="316"/>
      <c r="E34" s="316"/>
      <c r="F34" s="541"/>
      <c r="G34" s="541"/>
      <c r="H34" s="317"/>
      <c r="I34" s="317"/>
    </row>
    <row r="35" spans="1:9" ht="15" customHeight="1">
      <c r="A35" s="316"/>
      <c r="B35" s="316"/>
      <c r="C35" s="316"/>
      <c r="D35" s="316"/>
      <c r="E35" s="316"/>
      <c r="F35" s="641" t="s">
        <v>1040</v>
      </c>
      <c r="G35" s="641"/>
      <c r="H35" s="641"/>
      <c r="I35" s="641"/>
    </row>
    <row r="36" spans="1:9" ht="15" customHeight="1">
      <c r="A36" s="316"/>
      <c r="B36" s="316"/>
      <c r="C36" s="316"/>
      <c r="D36" s="316"/>
      <c r="E36" s="316"/>
      <c r="F36" s="641"/>
      <c r="G36" s="641"/>
      <c r="H36" s="641"/>
      <c r="I36" s="641"/>
    </row>
    <row r="37" spans="1:9" ht="29.25" customHeight="1">
      <c r="A37" s="316" t="s">
        <v>12</v>
      </c>
      <c r="C37" s="316"/>
      <c r="D37" s="316"/>
      <c r="E37" s="316"/>
      <c r="F37" s="641"/>
      <c r="G37" s="641"/>
      <c r="H37" s="641"/>
      <c r="I37" s="641"/>
    </row>
    <row r="38" spans="1:13" ht="12.75">
      <c r="A38" s="316"/>
      <c r="B38" s="316"/>
      <c r="C38" s="316"/>
      <c r="D38" s="316"/>
      <c r="E38" s="316"/>
      <c r="F38" s="316"/>
      <c r="G38" s="316"/>
      <c r="H38" s="316"/>
      <c r="I38" s="316"/>
      <c r="J38" s="316"/>
      <c r="K38" s="316"/>
      <c r="L38" s="316"/>
      <c r="M38" s="316"/>
    </row>
  </sheetData>
  <sheetProtection/>
  <mergeCells count="5">
    <mergeCell ref="A1:F1"/>
    <mergeCell ref="A2:G2"/>
    <mergeCell ref="A4:G4"/>
    <mergeCell ref="F6:H6"/>
    <mergeCell ref="F35:I37"/>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79" r:id="rId1"/>
</worksheet>
</file>

<file path=xl/worksheets/sheet35.xml><?xml version="1.0" encoding="utf-8"?>
<worksheet xmlns="http://schemas.openxmlformats.org/spreadsheetml/2006/main" xmlns:r="http://schemas.openxmlformats.org/officeDocument/2006/relationships">
  <sheetPr>
    <pageSetUpPr fitToPage="1"/>
  </sheetPr>
  <dimension ref="A1:S34"/>
  <sheetViews>
    <sheetView view="pageBreakPreview" zoomScale="90" zoomScaleSheetLayoutView="90" zoomScalePageLayoutView="0" workbookViewId="0" topLeftCell="A7">
      <selection activeCell="I31" sqref="I31:L33"/>
    </sheetView>
  </sheetViews>
  <sheetFormatPr defaultColWidth="9.140625" defaultRowHeight="12.75"/>
  <cols>
    <col min="1" max="1" width="10.28125" style="0" customWidth="1"/>
    <col min="2" max="2" width="12.00390625" style="0" customWidth="1"/>
    <col min="3" max="3" width="16.28125" style="0" customWidth="1"/>
    <col min="4" max="4" width="15.8515625" style="0" customWidth="1"/>
    <col min="5" max="5" width="11.57421875" style="0" customWidth="1"/>
    <col min="6" max="6" width="15.00390625" style="0" customWidth="1"/>
    <col min="7" max="7" width="11.421875" style="0" customWidth="1"/>
    <col min="8" max="8" width="15.140625" style="0" customWidth="1"/>
    <col min="9" max="9" width="16.57421875" style="0" customWidth="1"/>
    <col min="10" max="10" width="18.28125" style="0" customWidth="1"/>
    <col min="11" max="11" width="21.140625" style="0" customWidth="1"/>
  </cols>
  <sheetData>
    <row r="1" spans="4:10" ht="15">
      <c r="D1" s="618"/>
      <c r="E1" s="618"/>
      <c r="H1" s="44"/>
      <c r="I1" s="695" t="s">
        <v>67</v>
      </c>
      <c r="J1" s="695"/>
    </row>
    <row r="2" spans="1:10" ht="15">
      <c r="A2" s="699" t="s">
        <v>0</v>
      </c>
      <c r="B2" s="699"/>
      <c r="C2" s="699"/>
      <c r="D2" s="699"/>
      <c r="E2" s="699"/>
      <c r="F2" s="699"/>
      <c r="G2" s="699"/>
      <c r="H2" s="699"/>
      <c r="I2" s="699"/>
      <c r="J2" s="699"/>
    </row>
    <row r="3" spans="1:10" ht="20.25">
      <c r="A3" s="615" t="s">
        <v>697</v>
      </c>
      <c r="B3" s="615"/>
      <c r="C3" s="615"/>
      <c r="D3" s="615"/>
      <c r="E3" s="615"/>
      <c r="F3" s="615"/>
      <c r="G3" s="615"/>
      <c r="H3" s="615"/>
      <c r="I3" s="615"/>
      <c r="J3" s="615"/>
    </row>
    <row r="4" ht="10.5" customHeight="1"/>
    <row r="5" spans="1:11" s="16" customFormat="1" ht="24.75" customHeight="1">
      <c r="A5" s="794" t="s">
        <v>430</v>
      </c>
      <c r="B5" s="794"/>
      <c r="C5" s="794"/>
      <c r="D5" s="794"/>
      <c r="E5" s="794"/>
      <c r="F5" s="794"/>
      <c r="G5" s="794"/>
      <c r="H5" s="794"/>
      <c r="I5" s="794"/>
      <c r="J5" s="794"/>
      <c r="K5" s="794"/>
    </row>
    <row r="6" spans="1:10" s="16" customFormat="1" ht="15.75" customHeight="1">
      <c r="A6" s="47"/>
      <c r="B6" s="47"/>
      <c r="C6" s="47"/>
      <c r="D6" s="47"/>
      <c r="E6" s="47"/>
      <c r="F6" s="47"/>
      <c r="G6" s="47"/>
      <c r="H6" s="47"/>
      <c r="I6" s="47"/>
      <c r="J6" s="47"/>
    </row>
    <row r="7" spans="1:11" s="16" customFormat="1" ht="12.75">
      <c r="A7" s="617" t="s">
        <v>160</v>
      </c>
      <c r="B7" s="617"/>
      <c r="E7" s="751"/>
      <c r="F7" s="751"/>
      <c r="G7" s="751"/>
      <c r="H7" s="751"/>
      <c r="I7" s="751" t="s">
        <v>778</v>
      </c>
      <c r="J7" s="751"/>
      <c r="K7" s="751"/>
    </row>
    <row r="8" spans="3:10" s="14" customFormat="1" ht="15.75" hidden="1">
      <c r="C8" s="699" t="s">
        <v>14</v>
      </c>
      <c r="D8" s="699"/>
      <c r="E8" s="699"/>
      <c r="F8" s="699"/>
      <c r="G8" s="699"/>
      <c r="H8" s="699"/>
      <c r="I8" s="699"/>
      <c r="J8" s="699"/>
    </row>
    <row r="9" spans="1:19" ht="44.25" customHeight="1">
      <c r="A9" s="693" t="s">
        <v>22</v>
      </c>
      <c r="B9" s="693" t="s">
        <v>57</v>
      </c>
      <c r="C9" s="587" t="s">
        <v>456</v>
      </c>
      <c r="D9" s="589"/>
      <c r="E9" s="587" t="s">
        <v>37</v>
      </c>
      <c r="F9" s="589"/>
      <c r="G9" s="587" t="s">
        <v>38</v>
      </c>
      <c r="H9" s="589"/>
      <c r="I9" s="604" t="s">
        <v>104</v>
      </c>
      <c r="J9" s="604"/>
      <c r="K9" s="693" t="s">
        <v>508</v>
      </c>
      <c r="R9" s="9"/>
      <c r="S9" s="13"/>
    </row>
    <row r="10" spans="1:11" s="15" customFormat="1" ht="42" customHeight="1">
      <c r="A10" s="694"/>
      <c r="B10" s="694"/>
      <c r="C10" s="5" t="s">
        <v>39</v>
      </c>
      <c r="D10" s="5" t="s">
        <v>103</v>
      </c>
      <c r="E10" s="5" t="s">
        <v>39</v>
      </c>
      <c r="F10" s="5" t="s">
        <v>103</v>
      </c>
      <c r="G10" s="5" t="s">
        <v>39</v>
      </c>
      <c r="H10" s="5" t="s">
        <v>103</v>
      </c>
      <c r="I10" s="5" t="s">
        <v>133</v>
      </c>
      <c r="J10" s="5" t="s">
        <v>134</v>
      </c>
      <c r="K10" s="694"/>
    </row>
    <row r="11" spans="1:11" ht="12.75">
      <c r="A11" s="162">
        <v>1</v>
      </c>
      <c r="B11" s="162">
        <v>2</v>
      </c>
      <c r="C11" s="162">
        <v>3</v>
      </c>
      <c r="D11" s="162">
        <v>4</v>
      </c>
      <c r="E11" s="162">
        <v>5</v>
      </c>
      <c r="F11" s="162">
        <v>6</v>
      </c>
      <c r="G11" s="162">
        <v>7</v>
      </c>
      <c r="H11" s="162">
        <v>8</v>
      </c>
      <c r="I11" s="162">
        <v>9</v>
      </c>
      <c r="J11" s="162">
        <v>10</v>
      </c>
      <c r="K11" s="3">
        <v>11</v>
      </c>
    </row>
    <row r="12" spans="1:11" ht="15.75" customHeight="1">
      <c r="A12" s="8">
        <v>1</v>
      </c>
      <c r="B12" s="19" t="s">
        <v>367</v>
      </c>
      <c r="C12" s="9">
        <v>1849</v>
      </c>
      <c r="D12" s="9">
        <v>1849</v>
      </c>
      <c r="E12" s="9">
        <v>1509</v>
      </c>
      <c r="F12" s="9">
        <v>1321.05</v>
      </c>
      <c r="G12" s="9">
        <v>193</v>
      </c>
      <c r="H12" s="9">
        <v>269.75</v>
      </c>
      <c r="I12" s="9">
        <v>147</v>
      </c>
      <c r="J12" s="9">
        <v>258.2</v>
      </c>
      <c r="K12" s="9">
        <v>0</v>
      </c>
    </row>
    <row r="13" spans="1:11" ht="15.75" customHeight="1">
      <c r="A13" s="8">
        <v>2</v>
      </c>
      <c r="B13" s="19" t="s">
        <v>368</v>
      </c>
      <c r="C13" s="9">
        <v>0</v>
      </c>
      <c r="D13" s="9">
        <v>0</v>
      </c>
      <c r="E13" s="9">
        <v>0</v>
      </c>
      <c r="F13" s="9">
        <v>0</v>
      </c>
      <c r="G13" s="9">
        <v>0</v>
      </c>
      <c r="H13" s="9">
        <v>0</v>
      </c>
      <c r="I13" s="9">
        <v>0</v>
      </c>
      <c r="J13" s="9">
        <v>0</v>
      </c>
      <c r="K13" s="9">
        <v>0</v>
      </c>
    </row>
    <row r="14" spans="1:11" ht="15.75" customHeight="1">
      <c r="A14" s="8">
        <v>3</v>
      </c>
      <c r="B14" s="19" t="s">
        <v>369</v>
      </c>
      <c r="C14" s="9">
        <v>873</v>
      </c>
      <c r="D14" s="9">
        <v>1215.28</v>
      </c>
      <c r="E14" s="9">
        <v>839</v>
      </c>
      <c r="F14" s="9">
        <v>958.8</v>
      </c>
      <c r="G14" s="9">
        <v>33</v>
      </c>
      <c r="H14" s="9">
        <v>167.36</v>
      </c>
      <c r="I14" s="9">
        <v>1</v>
      </c>
      <c r="J14" s="9">
        <v>89.12</v>
      </c>
      <c r="K14" s="9">
        <v>0</v>
      </c>
    </row>
    <row r="15" spans="1:11" ht="15.75" customHeight="1">
      <c r="A15" s="8">
        <v>4</v>
      </c>
      <c r="B15" s="19" t="s">
        <v>370</v>
      </c>
      <c r="C15" s="9">
        <v>4383</v>
      </c>
      <c r="D15" s="9">
        <v>6062.38</v>
      </c>
      <c r="E15" s="9">
        <v>4147</v>
      </c>
      <c r="F15" s="9">
        <v>4081.18</v>
      </c>
      <c r="G15" s="9">
        <v>217</v>
      </c>
      <c r="H15" s="9">
        <v>1597.33</v>
      </c>
      <c r="I15" s="9">
        <v>19</v>
      </c>
      <c r="J15" s="9">
        <v>383.87</v>
      </c>
      <c r="K15" s="9">
        <v>0</v>
      </c>
    </row>
    <row r="16" spans="1:11" ht="15.75" customHeight="1">
      <c r="A16" s="8">
        <v>5</v>
      </c>
      <c r="B16" s="19" t="s">
        <v>371</v>
      </c>
      <c r="C16" s="9">
        <v>0</v>
      </c>
      <c r="D16" s="9">
        <v>0</v>
      </c>
      <c r="E16" s="9">
        <v>0</v>
      </c>
      <c r="F16" s="9">
        <v>0</v>
      </c>
      <c r="G16" s="9">
        <v>0</v>
      </c>
      <c r="H16" s="9">
        <v>0</v>
      </c>
      <c r="I16" s="9">
        <v>0</v>
      </c>
      <c r="J16" s="9">
        <v>0</v>
      </c>
      <c r="K16" s="9">
        <v>0</v>
      </c>
    </row>
    <row r="17" spans="1:11" ht="15.75" customHeight="1">
      <c r="A17" s="8">
        <v>6</v>
      </c>
      <c r="B17" s="19" t="s">
        <v>372</v>
      </c>
      <c r="C17" s="9">
        <v>1336</v>
      </c>
      <c r="D17" s="9">
        <v>1403.16</v>
      </c>
      <c r="E17" s="9">
        <v>782</v>
      </c>
      <c r="F17" s="9">
        <v>890.58</v>
      </c>
      <c r="G17" s="9">
        <v>113</v>
      </c>
      <c r="H17" s="9">
        <v>215.76</v>
      </c>
      <c r="I17" s="9">
        <v>441</v>
      </c>
      <c r="J17" s="9">
        <v>296.82</v>
      </c>
      <c r="K17" s="9">
        <v>0</v>
      </c>
    </row>
    <row r="18" spans="1:11" ht="15.75" customHeight="1">
      <c r="A18" s="8">
        <v>7</v>
      </c>
      <c r="B18" s="19" t="s">
        <v>373</v>
      </c>
      <c r="C18" s="9">
        <v>3042</v>
      </c>
      <c r="D18" s="9">
        <v>5382.72</v>
      </c>
      <c r="E18" s="9">
        <v>2878</v>
      </c>
      <c r="F18" s="9">
        <v>3430.75</v>
      </c>
      <c r="G18" s="9">
        <v>97</v>
      </c>
      <c r="H18" s="9">
        <v>1420</v>
      </c>
      <c r="I18" s="9">
        <v>67</v>
      </c>
      <c r="J18" s="9">
        <v>531.97</v>
      </c>
      <c r="K18" s="9">
        <v>0</v>
      </c>
    </row>
    <row r="19" spans="1:11" s="13" customFormat="1" ht="15.75" customHeight="1">
      <c r="A19" s="8">
        <v>8</v>
      </c>
      <c r="B19" s="19" t="s">
        <v>251</v>
      </c>
      <c r="C19" s="9">
        <v>0</v>
      </c>
      <c r="D19" s="9">
        <v>0</v>
      </c>
      <c r="E19" s="9">
        <v>0</v>
      </c>
      <c r="F19" s="9">
        <v>0</v>
      </c>
      <c r="G19" s="9">
        <v>0</v>
      </c>
      <c r="H19" s="9">
        <v>0</v>
      </c>
      <c r="I19" s="9">
        <v>0</v>
      </c>
      <c r="J19" s="9">
        <v>0</v>
      </c>
      <c r="K19" s="9">
        <v>0</v>
      </c>
    </row>
    <row r="20" spans="1:11" s="13" customFormat="1" ht="15.75" customHeight="1">
      <c r="A20" s="8">
        <v>9</v>
      </c>
      <c r="B20" s="19" t="s">
        <v>348</v>
      </c>
      <c r="C20" s="9">
        <v>0</v>
      </c>
      <c r="D20" s="9">
        <v>0</v>
      </c>
      <c r="E20" s="9">
        <v>0</v>
      </c>
      <c r="F20" s="9">
        <v>0</v>
      </c>
      <c r="G20" s="9">
        <v>0</v>
      </c>
      <c r="H20" s="9">
        <v>0</v>
      </c>
      <c r="I20" s="9">
        <v>0</v>
      </c>
      <c r="J20" s="9">
        <v>0</v>
      </c>
      <c r="K20" s="9">
        <v>0</v>
      </c>
    </row>
    <row r="21" spans="1:11" s="13" customFormat="1" ht="15.75" customHeight="1">
      <c r="A21" s="8">
        <v>10</v>
      </c>
      <c r="B21" s="19" t="s">
        <v>507</v>
      </c>
      <c r="C21" s="9">
        <v>0</v>
      </c>
      <c r="D21" s="9">
        <v>0</v>
      </c>
      <c r="E21" s="9">
        <v>0</v>
      </c>
      <c r="F21" s="9">
        <v>0</v>
      </c>
      <c r="G21" s="9">
        <v>0</v>
      </c>
      <c r="H21" s="9">
        <v>0</v>
      </c>
      <c r="I21" s="9">
        <v>0</v>
      </c>
      <c r="J21" s="9">
        <v>0</v>
      </c>
      <c r="K21" s="9">
        <v>0</v>
      </c>
    </row>
    <row r="22" spans="1:11" s="13" customFormat="1" ht="15.75" customHeight="1">
      <c r="A22" s="8">
        <v>11</v>
      </c>
      <c r="B22" s="19" t="s">
        <v>468</v>
      </c>
      <c r="C22" s="9">
        <v>0</v>
      </c>
      <c r="D22" s="9">
        <v>0</v>
      </c>
      <c r="E22" s="9">
        <v>0</v>
      </c>
      <c r="F22" s="9">
        <v>0</v>
      </c>
      <c r="G22" s="9">
        <v>0</v>
      </c>
      <c r="H22" s="9">
        <v>0</v>
      </c>
      <c r="I22" s="9">
        <v>0</v>
      </c>
      <c r="J22" s="9">
        <v>0</v>
      </c>
      <c r="K22" s="9">
        <v>0</v>
      </c>
    </row>
    <row r="23" spans="1:11" s="13" customFormat="1" ht="15.75" customHeight="1">
      <c r="A23" s="8">
        <v>12</v>
      </c>
      <c r="B23" s="19" t="s">
        <v>506</v>
      </c>
      <c r="C23" s="9">
        <v>0</v>
      </c>
      <c r="D23" s="9">
        <v>0</v>
      </c>
      <c r="E23" s="9">
        <v>0</v>
      </c>
      <c r="F23" s="9">
        <v>0</v>
      </c>
      <c r="G23" s="9">
        <v>0</v>
      </c>
      <c r="H23" s="9">
        <v>0</v>
      </c>
      <c r="I23" s="9">
        <v>0</v>
      </c>
      <c r="J23" s="9">
        <v>0</v>
      </c>
      <c r="K23" s="9">
        <v>0</v>
      </c>
    </row>
    <row r="24" spans="1:11" s="13" customFormat="1" ht="15.75" customHeight="1">
      <c r="A24" s="8">
        <v>13</v>
      </c>
      <c r="B24" s="19" t="s">
        <v>685</v>
      </c>
      <c r="C24" s="9"/>
      <c r="D24" s="9"/>
      <c r="E24" s="9"/>
      <c r="F24" s="9"/>
      <c r="G24" s="9"/>
      <c r="H24" s="9"/>
      <c r="I24" s="9"/>
      <c r="J24" s="9"/>
      <c r="K24" s="9"/>
    </row>
    <row r="25" spans="1:11" s="13" customFormat="1" ht="15.75" customHeight="1">
      <c r="A25" s="3" t="s">
        <v>17</v>
      </c>
      <c r="B25" s="9"/>
      <c r="C25" s="9">
        <f>SUM(C12:C24)</f>
        <v>11483</v>
      </c>
      <c r="D25" s="9">
        <f aca="true" t="shared" si="0" ref="D25:K25">SUM(D12:D24)</f>
        <v>15912.54</v>
      </c>
      <c r="E25" s="9">
        <f t="shared" si="0"/>
        <v>10155</v>
      </c>
      <c r="F25" s="9">
        <f t="shared" si="0"/>
        <v>10682.36</v>
      </c>
      <c r="G25" s="9">
        <f t="shared" si="0"/>
        <v>653</v>
      </c>
      <c r="H25" s="9">
        <f t="shared" si="0"/>
        <v>3670.2</v>
      </c>
      <c r="I25" s="9">
        <f t="shared" si="0"/>
        <v>675</v>
      </c>
      <c r="J25" s="9">
        <f t="shared" si="0"/>
        <v>1559.98</v>
      </c>
      <c r="K25" s="9">
        <f t="shared" si="0"/>
        <v>0</v>
      </c>
    </row>
    <row r="26" s="13" customFormat="1" ht="12.75">
      <c r="A26" s="11"/>
    </row>
    <row r="27" s="13" customFormat="1" ht="12.75">
      <c r="A27" s="11"/>
    </row>
    <row r="28" s="13" customFormat="1" ht="12.75">
      <c r="A28" s="11"/>
    </row>
    <row r="29" spans="2:16" s="16" customFormat="1" ht="13.5" customHeight="1">
      <c r="B29" s="89"/>
      <c r="C29" s="89"/>
      <c r="D29" s="89"/>
      <c r="E29" s="89"/>
      <c r="F29" s="89"/>
      <c r="G29" s="89"/>
      <c r="H29" s="89"/>
      <c r="I29" s="89"/>
      <c r="J29" s="89"/>
      <c r="K29" s="89"/>
      <c r="L29" s="89"/>
      <c r="M29" s="89"/>
      <c r="N29" s="89"/>
      <c r="O29" s="89"/>
      <c r="P29" s="89"/>
    </row>
    <row r="30" spans="1:16" s="16" customFormat="1" ht="12.75" customHeight="1">
      <c r="A30" s="89"/>
      <c r="B30" s="89"/>
      <c r="C30" s="89"/>
      <c r="D30" s="89"/>
      <c r="E30" s="89"/>
      <c r="F30" s="89"/>
      <c r="G30" s="89"/>
      <c r="H30" s="89"/>
      <c r="I30" s="89"/>
      <c r="J30" s="89"/>
      <c r="K30" s="89"/>
      <c r="L30" s="89"/>
      <c r="M30" s="89"/>
      <c r="N30" s="89"/>
      <c r="O30" s="89"/>
      <c r="P30" s="89"/>
    </row>
    <row r="31" spans="1:16" s="16" customFormat="1" ht="12.75" customHeight="1">
      <c r="A31" s="89"/>
      <c r="B31" s="89"/>
      <c r="C31" s="89"/>
      <c r="D31" s="89"/>
      <c r="E31" s="89"/>
      <c r="F31" s="89"/>
      <c r="G31" s="89"/>
      <c r="H31" s="89"/>
      <c r="I31" s="641" t="s">
        <v>1040</v>
      </c>
      <c r="J31" s="641"/>
      <c r="K31" s="641"/>
      <c r="L31" s="641"/>
      <c r="M31" s="89"/>
      <c r="N31" s="89"/>
      <c r="O31" s="89"/>
      <c r="P31" s="89"/>
    </row>
    <row r="32" spans="1:12" s="16" customFormat="1" ht="12.75" customHeight="1">
      <c r="A32" s="15" t="s">
        <v>20</v>
      </c>
      <c r="B32" s="15"/>
      <c r="C32" s="15"/>
      <c r="D32" s="15"/>
      <c r="E32" s="15"/>
      <c r="F32" s="15"/>
      <c r="H32" s="37"/>
      <c r="I32" s="641"/>
      <c r="J32" s="641"/>
      <c r="K32" s="641"/>
      <c r="L32" s="641"/>
    </row>
    <row r="33" spans="1:12" s="16" customFormat="1" ht="40.5" customHeight="1">
      <c r="A33" s="15"/>
      <c r="I33" s="641"/>
      <c r="J33" s="641"/>
      <c r="K33" s="641"/>
      <c r="L33" s="641"/>
    </row>
    <row r="34" spans="1:10" ht="12.75">
      <c r="A34" s="696"/>
      <c r="B34" s="696"/>
      <c r="C34" s="696"/>
      <c r="D34" s="696"/>
      <c r="E34" s="696"/>
      <c r="F34" s="696"/>
      <c r="G34" s="696"/>
      <c r="H34" s="696"/>
      <c r="I34" s="696"/>
      <c r="J34" s="696"/>
    </row>
  </sheetData>
  <sheetProtection/>
  <mergeCells count="18">
    <mergeCell ref="K9:K10"/>
    <mergeCell ref="A34:J34"/>
    <mergeCell ref="I31:L33"/>
    <mergeCell ref="C8:J8"/>
    <mergeCell ref="A9:A10"/>
    <mergeCell ref="B9:B10"/>
    <mergeCell ref="C9:D9"/>
    <mergeCell ref="E9:F9"/>
    <mergeCell ref="G9:H9"/>
    <mergeCell ref="I9:J9"/>
    <mergeCell ref="D1:E1"/>
    <mergeCell ref="I1:J1"/>
    <mergeCell ref="A2:J2"/>
    <mergeCell ref="A3:J3"/>
    <mergeCell ref="A5:K5"/>
    <mergeCell ref="A7:B7"/>
    <mergeCell ref="E7:H7"/>
    <mergeCell ref="I7:K7"/>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r:id="rId1"/>
</worksheet>
</file>

<file path=xl/worksheets/sheet36.xml><?xml version="1.0" encoding="utf-8"?>
<worksheet xmlns="http://schemas.openxmlformats.org/spreadsheetml/2006/main" xmlns:r="http://schemas.openxmlformats.org/officeDocument/2006/relationships">
  <sheetPr>
    <pageSetUpPr fitToPage="1"/>
  </sheetPr>
  <dimension ref="A1:S43"/>
  <sheetViews>
    <sheetView view="pageBreakPreview" zoomScale="90" zoomScaleSheetLayoutView="90" zoomScalePageLayoutView="0" workbookViewId="0" topLeftCell="A7">
      <selection activeCell="K27" sqref="K27"/>
    </sheetView>
  </sheetViews>
  <sheetFormatPr defaultColWidth="9.140625" defaultRowHeight="12.75"/>
  <cols>
    <col min="2" max="2" width="14.57421875" style="0" customWidth="1"/>
    <col min="3" max="3" width="16.28125" style="0" customWidth="1"/>
    <col min="4" max="4" width="15.8515625" style="0" customWidth="1"/>
    <col min="5" max="5" width="11.57421875" style="0" customWidth="1"/>
    <col min="6" max="6" width="17.57421875" style="0" customWidth="1"/>
    <col min="7" max="7" width="9.7109375" style="0" customWidth="1"/>
    <col min="8" max="8" width="15.140625" style="0" customWidth="1"/>
    <col min="9" max="9" width="16.57421875" style="0" customWidth="1"/>
    <col min="10" max="10" width="18.28125" style="0" customWidth="1"/>
    <col min="11" max="11" width="22.8515625" style="0" customWidth="1"/>
    <col min="13" max="13" width="10.421875" style="0" bestFit="1" customWidth="1"/>
  </cols>
  <sheetData>
    <row r="1" spans="4:10" ht="15">
      <c r="D1" s="618"/>
      <c r="E1" s="618"/>
      <c r="H1" s="44"/>
      <c r="I1" s="695" t="s">
        <v>374</v>
      </c>
      <c r="J1" s="695"/>
    </row>
    <row r="2" spans="1:10" ht="15">
      <c r="A2" s="699" t="s">
        <v>0</v>
      </c>
      <c r="B2" s="699"/>
      <c r="C2" s="699"/>
      <c r="D2" s="699"/>
      <c r="E2" s="699"/>
      <c r="F2" s="699"/>
      <c r="G2" s="699"/>
      <c r="H2" s="699"/>
      <c r="I2" s="699"/>
      <c r="J2" s="699"/>
    </row>
    <row r="3" spans="1:10" ht="20.25">
      <c r="A3" s="615" t="s">
        <v>700</v>
      </c>
      <c r="B3" s="615"/>
      <c r="C3" s="615"/>
      <c r="D3" s="615"/>
      <c r="E3" s="615"/>
      <c r="F3" s="615"/>
      <c r="G3" s="615"/>
      <c r="H3" s="615"/>
      <c r="I3" s="615"/>
      <c r="J3" s="615"/>
    </row>
    <row r="4" ht="10.5" customHeight="1"/>
    <row r="5" spans="1:11" s="16" customFormat="1" ht="18.75" customHeight="1">
      <c r="A5" s="794" t="s">
        <v>431</v>
      </c>
      <c r="B5" s="794"/>
      <c r="C5" s="794"/>
      <c r="D5" s="794"/>
      <c r="E5" s="794"/>
      <c r="F5" s="794"/>
      <c r="G5" s="794"/>
      <c r="H5" s="794"/>
      <c r="I5" s="794"/>
      <c r="J5" s="794"/>
      <c r="K5" s="794"/>
    </row>
    <row r="6" spans="1:10" s="16" customFormat="1" ht="15.75" customHeight="1">
      <c r="A6" s="47"/>
      <c r="B6" s="47"/>
      <c r="C6" s="47"/>
      <c r="D6" s="47"/>
      <c r="E6" s="47"/>
      <c r="F6" s="47"/>
      <c r="G6" s="47"/>
      <c r="H6" s="47"/>
      <c r="I6" s="47"/>
      <c r="J6" s="47"/>
    </row>
    <row r="7" spans="1:11" s="16" customFormat="1" ht="12.75">
      <c r="A7" s="617" t="s">
        <v>160</v>
      </c>
      <c r="B7" s="617"/>
      <c r="E7" s="751"/>
      <c r="F7" s="751"/>
      <c r="G7" s="751"/>
      <c r="H7" s="751"/>
      <c r="I7" s="751" t="s">
        <v>778</v>
      </c>
      <c r="J7" s="751"/>
      <c r="K7" s="751"/>
    </row>
    <row r="8" spans="3:10" s="14" customFormat="1" ht="15.75" hidden="1">
      <c r="C8" s="699" t="s">
        <v>14</v>
      </c>
      <c r="D8" s="699"/>
      <c r="E8" s="699"/>
      <c r="F8" s="699"/>
      <c r="G8" s="699"/>
      <c r="H8" s="699"/>
      <c r="I8" s="699"/>
      <c r="J8" s="699"/>
    </row>
    <row r="9" spans="1:19" ht="30" customHeight="1">
      <c r="A9" s="693" t="s">
        <v>22</v>
      </c>
      <c r="B9" s="693" t="s">
        <v>36</v>
      </c>
      <c r="C9" s="587" t="s">
        <v>763</v>
      </c>
      <c r="D9" s="589"/>
      <c r="E9" s="587" t="s">
        <v>37</v>
      </c>
      <c r="F9" s="589"/>
      <c r="G9" s="587" t="s">
        <v>38</v>
      </c>
      <c r="H9" s="589"/>
      <c r="I9" s="604" t="s">
        <v>104</v>
      </c>
      <c r="J9" s="604"/>
      <c r="K9" s="693" t="s">
        <v>237</v>
      </c>
      <c r="R9" s="9"/>
      <c r="S9" s="13"/>
    </row>
    <row r="10" spans="1:11" s="15" customFormat="1" ht="42" customHeight="1">
      <c r="A10" s="694"/>
      <c r="B10" s="694"/>
      <c r="C10" s="5" t="s">
        <v>39</v>
      </c>
      <c r="D10" s="5" t="s">
        <v>103</v>
      </c>
      <c r="E10" s="5" t="s">
        <v>39</v>
      </c>
      <c r="F10" s="5" t="s">
        <v>103</v>
      </c>
      <c r="G10" s="5" t="s">
        <v>39</v>
      </c>
      <c r="H10" s="5" t="s">
        <v>103</v>
      </c>
      <c r="I10" s="5" t="s">
        <v>133</v>
      </c>
      <c r="J10" s="5" t="s">
        <v>134</v>
      </c>
      <c r="K10" s="694"/>
    </row>
    <row r="11" spans="1:11" ht="12.75">
      <c r="A11" s="162">
        <v>1</v>
      </c>
      <c r="B11" s="162">
        <v>2</v>
      </c>
      <c r="C11" s="162">
        <v>3</v>
      </c>
      <c r="D11" s="162">
        <v>4</v>
      </c>
      <c r="E11" s="162">
        <v>5</v>
      </c>
      <c r="F11" s="162">
        <v>6</v>
      </c>
      <c r="G11" s="162">
        <v>7</v>
      </c>
      <c r="H11" s="162">
        <v>8</v>
      </c>
      <c r="I11" s="162">
        <v>9</v>
      </c>
      <c r="J11" s="162">
        <v>10</v>
      </c>
      <c r="K11" s="3">
        <v>11</v>
      </c>
    </row>
    <row r="12" spans="1:13" ht="12.75">
      <c r="A12" s="19">
        <v>1</v>
      </c>
      <c r="B12" s="417" t="s">
        <v>886</v>
      </c>
      <c r="C12" s="418">
        <v>493</v>
      </c>
      <c r="D12" s="418">
        <v>682.45</v>
      </c>
      <c r="E12" s="418">
        <v>357</v>
      </c>
      <c r="F12" s="418">
        <v>400.72</v>
      </c>
      <c r="G12" s="418">
        <v>120</v>
      </c>
      <c r="H12" s="418">
        <v>280.52</v>
      </c>
      <c r="I12" s="418">
        <f>C12-E12-G12</f>
        <v>16</v>
      </c>
      <c r="J12" s="418">
        <f>D12-F12-H12</f>
        <v>1.2100000000000364</v>
      </c>
      <c r="K12" s="3"/>
      <c r="M12" s="422"/>
    </row>
    <row r="13" spans="1:13" ht="12.75">
      <c r="A13" s="19">
        <v>2</v>
      </c>
      <c r="B13" s="417" t="s">
        <v>887</v>
      </c>
      <c r="C13" s="418">
        <v>1590</v>
      </c>
      <c r="D13" s="418">
        <v>2576.73</v>
      </c>
      <c r="E13" s="418">
        <v>1550</v>
      </c>
      <c r="F13" s="418">
        <v>1341.83</v>
      </c>
      <c r="G13" s="418">
        <v>7</v>
      </c>
      <c r="H13" s="418">
        <v>1123.56</v>
      </c>
      <c r="I13" s="418">
        <f aca="true" t="shared" si="0" ref="I13:I32">C13-E13-G13</f>
        <v>33</v>
      </c>
      <c r="J13" s="418">
        <f aca="true" t="shared" si="1" ref="J13:J32">D13-F13-H13</f>
        <v>111.34000000000015</v>
      </c>
      <c r="K13" s="3"/>
      <c r="M13" s="422"/>
    </row>
    <row r="14" spans="1:13" ht="12.75">
      <c r="A14" s="19">
        <v>3</v>
      </c>
      <c r="B14" s="417" t="s">
        <v>888</v>
      </c>
      <c r="C14" s="418">
        <v>560</v>
      </c>
      <c r="D14" s="418">
        <v>652.9</v>
      </c>
      <c r="E14" s="418">
        <v>308</v>
      </c>
      <c r="F14" s="418">
        <v>165.79</v>
      </c>
      <c r="G14" s="418">
        <v>123</v>
      </c>
      <c r="H14" s="418">
        <v>208.1</v>
      </c>
      <c r="I14" s="418">
        <f t="shared" si="0"/>
        <v>129</v>
      </c>
      <c r="J14" s="418">
        <f t="shared" si="1"/>
        <v>279.01</v>
      </c>
      <c r="K14" s="3"/>
      <c r="M14" s="422"/>
    </row>
    <row r="15" spans="1:13" ht="12.75">
      <c r="A15" s="19">
        <v>4</v>
      </c>
      <c r="B15" s="417" t="s">
        <v>889</v>
      </c>
      <c r="C15" s="418">
        <v>586</v>
      </c>
      <c r="D15" s="418">
        <v>882.16</v>
      </c>
      <c r="E15" s="418">
        <v>580</v>
      </c>
      <c r="F15" s="418">
        <v>856.93</v>
      </c>
      <c r="G15" s="418">
        <v>6</v>
      </c>
      <c r="H15" s="418">
        <v>12.85</v>
      </c>
      <c r="I15" s="418">
        <f t="shared" si="0"/>
        <v>0</v>
      </c>
      <c r="J15" s="418">
        <f t="shared" si="1"/>
        <v>12.380000000000019</v>
      </c>
      <c r="K15" s="3"/>
      <c r="M15" s="422"/>
    </row>
    <row r="16" spans="1:13" ht="12.75">
      <c r="A16" s="19">
        <v>5</v>
      </c>
      <c r="B16" s="417" t="s">
        <v>890</v>
      </c>
      <c r="C16" s="418">
        <v>837</v>
      </c>
      <c r="D16" s="418">
        <v>673.28</v>
      </c>
      <c r="E16" s="418">
        <v>488</v>
      </c>
      <c r="F16" s="418">
        <v>207.15</v>
      </c>
      <c r="G16" s="418">
        <v>107</v>
      </c>
      <c r="H16" s="418">
        <v>96.52</v>
      </c>
      <c r="I16" s="418">
        <f t="shared" si="0"/>
        <v>242</v>
      </c>
      <c r="J16" s="418">
        <f t="shared" si="1"/>
        <v>369.61</v>
      </c>
      <c r="K16" s="3"/>
      <c r="M16" s="422"/>
    </row>
    <row r="17" spans="1:13" ht="12.75">
      <c r="A17" s="19">
        <v>6</v>
      </c>
      <c r="B17" s="417" t="s">
        <v>891</v>
      </c>
      <c r="C17" s="418">
        <v>806</v>
      </c>
      <c r="D17" s="418">
        <v>1158.62</v>
      </c>
      <c r="E17" s="418">
        <v>783</v>
      </c>
      <c r="F17" s="418">
        <v>860.95</v>
      </c>
      <c r="G17" s="418">
        <v>20</v>
      </c>
      <c r="H17" s="418">
        <v>230</v>
      </c>
      <c r="I17" s="418">
        <f t="shared" si="0"/>
        <v>3</v>
      </c>
      <c r="J17" s="418">
        <f t="shared" si="1"/>
        <v>67.66999999999985</v>
      </c>
      <c r="K17" s="3"/>
      <c r="M17" s="422"/>
    </row>
    <row r="18" spans="1:13" ht="12.75">
      <c r="A18" s="19">
        <v>7</v>
      </c>
      <c r="B18" s="417" t="s">
        <v>892</v>
      </c>
      <c r="C18" s="418">
        <v>476</v>
      </c>
      <c r="D18" s="418">
        <v>619.54</v>
      </c>
      <c r="E18" s="418">
        <v>390</v>
      </c>
      <c r="F18" s="418">
        <v>546.28</v>
      </c>
      <c r="G18" s="418">
        <v>56</v>
      </c>
      <c r="H18" s="418">
        <v>62.73</v>
      </c>
      <c r="I18" s="418">
        <f t="shared" si="0"/>
        <v>30</v>
      </c>
      <c r="J18" s="418">
        <f t="shared" si="1"/>
        <v>10.529999999999994</v>
      </c>
      <c r="K18" s="3"/>
      <c r="M18" s="422"/>
    </row>
    <row r="19" spans="1:13" ht="12.75">
      <c r="A19" s="19">
        <v>8</v>
      </c>
      <c r="B19" s="417" t="s">
        <v>893</v>
      </c>
      <c r="C19" s="418">
        <v>587</v>
      </c>
      <c r="D19" s="418">
        <v>836.5</v>
      </c>
      <c r="E19" s="418">
        <v>566</v>
      </c>
      <c r="F19" s="418">
        <v>772.73</v>
      </c>
      <c r="G19" s="418">
        <v>16</v>
      </c>
      <c r="H19" s="418">
        <v>20.23</v>
      </c>
      <c r="I19" s="418">
        <f t="shared" si="0"/>
        <v>5</v>
      </c>
      <c r="J19" s="418">
        <f t="shared" si="1"/>
        <v>43.53999999999998</v>
      </c>
      <c r="K19" s="9"/>
      <c r="M19" s="422"/>
    </row>
    <row r="20" spans="1:13" ht="12.75">
      <c r="A20" s="19">
        <v>9</v>
      </c>
      <c r="B20" s="417" t="s">
        <v>894</v>
      </c>
      <c r="C20" s="418">
        <v>585</v>
      </c>
      <c r="D20" s="418">
        <v>806.96</v>
      </c>
      <c r="E20" s="418">
        <v>527</v>
      </c>
      <c r="F20" s="418">
        <v>245.81</v>
      </c>
      <c r="G20" s="418">
        <v>26</v>
      </c>
      <c r="H20" s="418">
        <v>436.04</v>
      </c>
      <c r="I20" s="418">
        <f t="shared" si="0"/>
        <v>32</v>
      </c>
      <c r="J20" s="418">
        <f t="shared" si="1"/>
        <v>125.11000000000007</v>
      </c>
      <c r="K20" s="9"/>
      <c r="M20" s="422"/>
    </row>
    <row r="21" spans="1:13" ht="12.75">
      <c r="A21" s="19">
        <v>10</v>
      </c>
      <c r="B21" s="417" t="s">
        <v>895</v>
      </c>
      <c r="C21" s="418">
        <v>478</v>
      </c>
      <c r="D21" s="418">
        <v>684.22</v>
      </c>
      <c r="E21" s="418">
        <v>447</v>
      </c>
      <c r="F21" s="418">
        <v>641.73</v>
      </c>
      <c r="G21" s="418">
        <v>25</v>
      </c>
      <c r="H21" s="418">
        <v>32.15</v>
      </c>
      <c r="I21" s="418">
        <f t="shared" si="0"/>
        <v>6</v>
      </c>
      <c r="J21" s="418">
        <f t="shared" si="1"/>
        <v>10.34000000000001</v>
      </c>
      <c r="K21" s="9"/>
      <c r="M21" s="422"/>
    </row>
    <row r="22" spans="1:13" ht="12.75">
      <c r="A22" s="19">
        <v>11</v>
      </c>
      <c r="B22" s="417" t="s">
        <v>896</v>
      </c>
      <c r="C22" s="418">
        <v>503</v>
      </c>
      <c r="D22" s="418">
        <v>723.06</v>
      </c>
      <c r="E22" s="418">
        <v>503</v>
      </c>
      <c r="F22" s="418">
        <v>708.42</v>
      </c>
      <c r="G22" s="418">
        <v>0</v>
      </c>
      <c r="H22" s="418">
        <v>0</v>
      </c>
      <c r="I22" s="418">
        <f t="shared" si="0"/>
        <v>0</v>
      </c>
      <c r="J22" s="418">
        <f t="shared" si="1"/>
        <v>14.639999999999986</v>
      </c>
      <c r="K22" s="9"/>
      <c r="M22" s="422"/>
    </row>
    <row r="23" spans="1:13" ht="12.75">
      <c r="A23" s="19">
        <v>12</v>
      </c>
      <c r="B23" s="417" t="s">
        <v>897</v>
      </c>
      <c r="C23" s="418">
        <v>352</v>
      </c>
      <c r="D23" s="418">
        <v>480.8</v>
      </c>
      <c r="E23" s="418">
        <v>338</v>
      </c>
      <c r="F23" s="418">
        <v>444.16</v>
      </c>
      <c r="G23" s="418">
        <v>12</v>
      </c>
      <c r="H23" s="418">
        <v>18.23</v>
      </c>
      <c r="I23" s="418">
        <f t="shared" si="0"/>
        <v>2</v>
      </c>
      <c r="J23" s="418">
        <f t="shared" si="1"/>
        <v>18.409999999999986</v>
      </c>
      <c r="K23" s="9"/>
      <c r="M23" s="422"/>
    </row>
    <row r="24" spans="1:13" ht="12.75">
      <c r="A24" s="19">
        <v>13</v>
      </c>
      <c r="B24" s="417" t="s">
        <v>898</v>
      </c>
      <c r="C24" s="418">
        <v>572</v>
      </c>
      <c r="D24" s="418">
        <v>852.48</v>
      </c>
      <c r="E24" s="418">
        <v>385</v>
      </c>
      <c r="F24" s="418">
        <v>300.19</v>
      </c>
      <c r="G24" s="418">
        <v>69</v>
      </c>
      <c r="H24" s="418">
        <v>544.91</v>
      </c>
      <c r="I24" s="418">
        <f t="shared" si="0"/>
        <v>118</v>
      </c>
      <c r="J24" s="418">
        <f t="shared" si="1"/>
        <v>7.3799999999999955</v>
      </c>
      <c r="K24" s="9"/>
      <c r="M24" s="422"/>
    </row>
    <row r="25" spans="1:13" ht="12.75">
      <c r="A25" s="19">
        <v>14</v>
      </c>
      <c r="B25" s="417" t="s">
        <v>899</v>
      </c>
      <c r="C25" s="418">
        <v>111</v>
      </c>
      <c r="D25" s="418">
        <v>194.02</v>
      </c>
      <c r="E25" s="418">
        <v>107</v>
      </c>
      <c r="F25" s="418">
        <v>182.82</v>
      </c>
      <c r="G25" s="418">
        <v>4</v>
      </c>
      <c r="H25" s="425">
        <v>8</v>
      </c>
      <c r="I25" s="418">
        <f t="shared" si="0"/>
        <v>0</v>
      </c>
      <c r="J25" s="418">
        <f t="shared" si="1"/>
        <v>3.200000000000017</v>
      </c>
      <c r="K25" s="9"/>
      <c r="M25" s="422"/>
    </row>
    <row r="26" spans="1:13" ht="12.75">
      <c r="A26" s="19">
        <v>15</v>
      </c>
      <c r="B26" s="417" t="s">
        <v>900</v>
      </c>
      <c r="C26" s="418">
        <v>282</v>
      </c>
      <c r="D26" s="418">
        <v>417.25</v>
      </c>
      <c r="E26" s="418">
        <v>282</v>
      </c>
      <c r="F26" s="418">
        <v>306.71</v>
      </c>
      <c r="G26" s="418">
        <v>0</v>
      </c>
      <c r="H26" s="418">
        <v>100</v>
      </c>
      <c r="I26" s="418">
        <f t="shared" si="0"/>
        <v>0</v>
      </c>
      <c r="J26" s="418">
        <f t="shared" si="1"/>
        <v>10.54000000000002</v>
      </c>
      <c r="K26" s="9"/>
      <c r="M26" s="422"/>
    </row>
    <row r="27" spans="1:13" ht="12.75">
      <c r="A27" s="19">
        <v>16</v>
      </c>
      <c r="B27" s="417" t="s">
        <v>901</v>
      </c>
      <c r="C27" s="418">
        <v>242</v>
      </c>
      <c r="D27" s="418">
        <v>334.89</v>
      </c>
      <c r="E27" s="418">
        <v>229</v>
      </c>
      <c r="F27" s="418">
        <v>306.16</v>
      </c>
      <c r="G27" s="418">
        <v>13</v>
      </c>
      <c r="H27" s="418">
        <v>16.32</v>
      </c>
      <c r="I27" s="418">
        <f t="shared" si="0"/>
        <v>0</v>
      </c>
      <c r="J27" s="418">
        <f t="shared" si="1"/>
        <v>12.409999999999961</v>
      </c>
      <c r="K27" s="9"/>
      <c r="M27" s="422"/>
    </row>
    <row r="28" spans="1:13" ht="12.75">
      <c r="A28" s="19">
        <v>17</v>
      </c>
      <c r="B28" s="417" t="s">
        <v>902</v>
      </c>
      <c r="C28" s="418">
        <v>484</v>
      </c>
      <c r="D28" s="418">
        <v>686.49</v>
      </c>
      <c r="E28" s="418">
        <v>425</v>
      </c>
      <c r="F28" s="418">
        <v>591.38</v>
      </c>
      <c r="G28" s="418">
        <v>38</v>
      </c>
      <c r="H28" s="418">
        <v>57.4</v>
      </c>
      <c r="I28" s="418">
        <f t="shared" si="0"/>
        <v>21</v>
      </c>
      <c r="J28" s="418">
        <f t="shared" si="1"/>
        <v>37.710000000000015</v>
      </c>
      <c r="K28" s="9"/>
      <c r="M28" s="422"/>
    </row>
    <row r="29" spans="1:13" ht="12.75">
      <c r="A29" s="19">
        <v>18</v>
      </c>
      <c r="B29" s="417" t="s">
        <v>903</v>
      </c>
      <c r="C29" s="418">
        <v>261</v>
      </c>
      <c r="D29" s="418">
        <v>360.96</v>
      </c>
      <c r="E29" s="418">
        <v>259</v>
      </c>
      <c r="F29" s="418">
        <v>348.78</v>
      </c>
      <c r="G29" s="418">
        <v>2</v>
      </c>
      <c r="H29" s="418">
        <v>4.5</v>
      </c>
      <c r="I29" s="418">
        <f t="shared" si="0"/>
        <v>0</v>
      </c>
      <c r="J29" s="418">
        <f t="shared" si="1"/>
        <v>7.680000000000007</v>
      </c>
      <c r="K29" s="9"/>
      <c r="M29" s="422"/>
    </row>
    <row r="30" spans="1:13" ht="12.75">
      <c r="A30" s="19">
        <v>19</v>
      </c>
      <c r="B30" s="417" t="s">
        <v>904</v>
      </c>
      <c r="C30" s="418">
        <v>639</v>
      </c>
      <c r="D30" s="418">
        <v>822.09</v>
      </c>
      <c r="E30" s="418">
        <v>592</v>
      </c>
      <c r="F30" s="418">
        <v>299.23</v>
      </c>
      <c r="G30" s="418">
        <v>9</v>
      </c>
      <c r="H30" s="418">
        <v>418.14</v>
      </c>
      <c r="I30" s="418">
        <f t="shared" si="0"/>
        <v>38</v>
      </c>
      <c r="J30" s="418">
        <f t="shared" si="1"/>
        <v>104.72000000000003</v>
      </c>
      <c r="K30" s="9"/>
      <c r="M30" s="422"/>
    </row>
    <row r="31" spans="1:13" s="13" customFormat="1" ht="12.75">
      <c r="A31" s="10">
        <v>20</v>
      </c>
      <c r="B31" s="417" t="s">
        <v>905</v>
      </c>
      <c r="C31" s="418">
        <v>491</v>
      </c>
      <c r="D31" s="418">
        <v>680.78</v>
      </c>
      <c r="E31" s="418">
        <v>491</v>
      </c>
      <c r="F31" s="418">
        <v>673.63</v>
      </c>
      <c r="G31" s="418">
        <v>0</v>
      </c>
      <c r="H31" s="418">
        <v>0</v>
      </c>
      <c r="I31" s="418">
        <f t="shared" si="0"/>
        <v>0</v>
      </c>
      <c r="J31" s="418">
        <f t="shared" si="1"/>
        <v>7.149999999999977</v>
      </c>
      <c r="K31" s="9"/>
      <c r="L31"/>
      <c r="M31" s="423"/>
    </row>
    <row r="32" spans="1:13" s="13" customFormat="1" ht="12.75">
      <c r="A32" s="10">
        <v>21</v>
      </c>
      <c r="B32" s="417" t="s">
        <v>906</v>
      </c>
      <c r="C32" s="418">
        <v>548</v>
      </c>
      <c r="D32" s="418">
        <v>786.36</v>
      </c>
      <c r="E32" s="418">
        <v>548</v>
      </c>
      <c r="F32" s="418">
        <v>480.96</v>
      </c>
      <c r="G32" s="418">
        <v>0</v>
      </c>
      <c r="H32" s="418">
        <v>0</v>
      </c>
      <c r="I32" s="418">
        <f t="shared" si="0"/>
        <v>0</v>
      </c>
      <c r="J32" s="418">
        <f t="shared" si="1"/>
        <v>305.40000000000003</v>
      </c>
      <c r="K32" s="9"/>
      <c r="L32"/>
      <c r="M32" s="424"/>
    </row>
    <row r="33" spans="1:13" s="13" customFormat="1" ht="12.75">
      <c r="A33" s="3" t="s">
        <v>17</v>
      </c>
      <c r="B33" s="9"/>
      <c r="C33" s="418">
        <f>SUM(C12:C32)</f>
        <v>11483</v>
      </c>
      <c r="D33" s="418">
        <f aca="true" t="shared" si="2" ref="D33:J33">SUM(D12:D32)</f>
        <v>15912.539999999997</v>
      </c>
      <c r="E33" s="418">
        <f t="shared" si="2"/>
        <v>10155</v>
      </c>
      <c r="F33" s="418">
        <f t="shared" si="2"/>
        <v>10682.359999999997</v>
      </c>
      <c r="G33" s="418">
        <f t="shared" si="2"/>
        <v>653</v>
      </c>
      <c r="H33" s="418">
        <f t="shared" si="2"/>
        <v>3670.2</v>
      </c>
      <c r="I33" s="418">
        <f t="shared" si="2"/>
        <v>675</v>
      </c>
      <c r="J33" s="418">
        <f t="shared" si="2"/>
        <v>1559.98</v>
      </c>
      <c r="K33" s="9"/>
      <c r="L33" s="426"/>
      <c r="M33" s="423"/>
    </row>
    <row r="34" s="13" customFormat="1" ht="12.75">
      <c r="A34" s="11" t="s">
        <v>40</v>
      </c>
    </row>
    <row r="35" s="13" customFormat="1" ht="12.75">
      <c r="A35" s="11"/>
    </row>
    <row r="36" s="13" customFormat="1" ht="12.75">
      <c r="A36" s="11"/>
    </row>
    <row r="37" s="13" customFormat="1" ht="12.75">
      <c r="A37" s="11"/>
    </row>
    <row r="38" spans="2:16" s="16" customFormat="1" ht="13.5" customHeight="1">
      <c r="B38" s="89"/>
      <c r="C38" s="89"/>
      <c r="D38" s="89"/>
      <c r="E38" s="89"/>
      <c r="F38" s="89"/>
      <c r="G38" s="89"/>
      <c r="H38" s="89"/>
      <c r="I38" s="89"/>
      <c r="J38" s="89"/>
      <c r="K38" s="89"/>
      <c r="L38" s="89"/>
      <c r="M38" s="89"/>
      <c r="N38" s="89"/>
      <c r="O38" s="89"/>
      <c r="P38" s="89"/>
    </row>
    <row r="39" spans="1:16" s="16" customFormat="1" ht="12.75" customHeight="1">
      <c r="A39" s="89"/>
      <c r="B39" s="89"/>
      <c r="C39" s="89"/>
      <c r="D39" s="89"/>
      <c r="E39" s="89"/>
      <c r="F39" s="89"/>
      <c r="G39" s="89"/>
      <c r="H39" s="89"/>
      <c r="I39" s="641" t="s">
        <v>1040</v>
      </c>
      <c r="J39" s="641"/>
      <c r="K39" s="641"/>
      <c r="L39" s="641"/>
      <c r="M39" s="89"/>
      <c r="N39" s="89"/>
      <c r="O39" s="89"/>
      <c r="P39" s="89"/>
    </row>
    <row r="40" spans="1:16" s="16" customFormat="1" ht="12.75" customHeight="1">
      <c r="A40" s="89"/>
      <c r="B40" s="89"/>
      <c r="C40" s="89"/>
      <c r="D40" s="89"/>
      <c r="E40" s="89"/>
      <c r="F40" s="89"/>
      <c r="G40" s="89"/>
      <c r="H40" s="89"/>
      <c r="I40" s="641"/>
      <c r="J40" s="641"/>
      <c r="K40" s="641"/>
      <c r="L40" s="641"/>
      <c r="M40" s="89"/>
      <c r="N40" s="89"/>
      <c r="O40" s="89"/>
      <c r="P40" s="89"/>
    </row>
    <row r="41" spans="1:12" s="16" customFormat="1" ht="27" customHeight="1">
      <c r="A41" s="15" t="s">
        <v>20</v>
      </c>
      <c r="B41" s="15"/>
      <c r="C41" s="15"/>
      <c r="D41" s="15"/>
      <c r="E41" s="15"/>
      <c r="F41" s="15"/>
      <c r="H41" s="37"/>
      <c r="I41" s="641"/>
      <c r="J41" s="641"/>
      <c r="K41" s="641"/>
      <c r="L41" s="641"/>
    </row>
    <row r="42" s="16" customFormat="1" ht="12.75">
      <c r="A42" s="15"/>
    </row>
    <row r="43" spans="1:10" ht="12.75">
      <c r="A43" s="696"/>
      <c r="B43" s="696"/>
      <c r="C43" s="696"/>
      <c r="D43" s="696"/>
      <c r="E43" s="696"/>
      <c r="F43" s="696"/>
      <c r="G43" s="696"/>
      <c r="H43" s="696"/>
      <c r="I43" s="696"/>
      <c r="J43" s="696"/>
    </row>
  </sheetData>
  <sheetProtection/>
  <mergeCells count="18">
    <mergeCell ref="I1:J1"/>
    <mergeCell ref="G9:H9"/>
    <mergeCell ref="I9:J9"/>
    <mergeCell ref="D1:E1"/>
    <mergeCell ref="A9:A10"/>
    <mergeCell ref="I39:L41"/>
    <mergeCell ref="A5:K5"/>
    <mergeCell ref="B9:B10"/>
    <mergeCell ref="A43:J43"/>
    <mergeCell ref="E9:F9"/>
    <mergeCell ref="C9:D9"/>
    <mergeCell ref="A2:J2"/>
    <mergeCell ref="K9:K10"/>
    <mergeCell ref="C8:J8"/>
    <mergeCell ref="E7:H7"/>
    <mergeCell ref="A3:J3"/>
    <mergeCell ref="I7:K7"/>
    <mergeCell ref="A7:B7"/>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97" r:id="rId1"/>
</worksheet>
</file>

<file path=xl/worksheets/sheet37.xml><?xml version="1.0" encoding="utf-8"?>
<worksheet xmlns="http://schemas.openxmlformats.org/spreadsheetml/2006/main" xmlns:r="http://schemas.openxmlformats.org/officeDocument/2006/relationships">
  <sheetPr>
    <pageSetUpPr fitToPage="1"/>
  </sheetPr>
  <dimension ref="A1:S42"/>
  <sheetViews>
    <sheetView view="pageBreakPreview" zoomScale="90" zoomScaleSheetLayoutView="90" zoomScalePageLayoutView="0" workbookViewId="0" topLeftCell="A10">
      <selection activeCell="H38" sqref="H38:K40"/>
    </sheetView>
  </sheetViews>
  <sheetFormatPr defaultColWidth="9.140625" defaultRowHeight="12.75"/>
  <cols>
    <col min="2" max="2" width="19.00390625" style="0" customWidth="1"/>
    <col min="3" max="3" width="15.140625" style="0" customWidth="1"/>
    <col min="4" max="4" width="15.8515625" style="0" customWidth="1"/>
    <col min="5" max="5" width="9.8515625" style="0" customWidth="1"/>
    <col min="6" max="6" width="13.57421875" style="0" customWidth="1"/>
    <col min="7" max="7" width="9.7109375" style="0" customWidth="1"/>
    <col min="8" max="8" width="10.421875" style="0" customWidth="1"/>
    <col min="9" max="9" width="15.28125" style="0" customWidth="1"/>
    <col min="10" max="10" width="19.28125" style="0" customWidth="1"/>
    <col min="11" max="11" width="15.00390625" style="0" customWidth="1"/>
  </cols>
  <sheetData>
    <row r="1" spans="4:11" ht="22.5" customHeight="1">
      <c r="D1" s="618"/>
      <c r="E1" s="618"/>
      <c r="H1" s="44"/>
      <c r="J1" s="695" t="s">
        <v>68</v>
      </c>
      <c r="K1" s="695"/>
    </row>
    <row r="2" spans="1:10" ht="15">
      <c r="A2" s="699" t="s">
        <v>0</v>
      </c>
      <c r="B2" s="699"/>
      <c r="C2" s="699"/>
      <c r="D2" s="699"/>
      <c r="E2" s="699"/>
      <c r="F2" s="699"/>
      <c r="G2" s="699"/>
      <c r="H2" s="699"/>
      <c r="I2" s="699"/>
      <c r="J2" s="699"/>
    </row>
    <row r="3" spans="1:10" ht="18">
      <c r="A3" s="723" t="s">
        <v>697</v>
      </c>
      <c r="B3" s="723"/>
      <c r="C3" s="723"/>
      <c r="D3" s="723"/>
      <c r="E3" s="723"/>
      <c r="F3" s="723"/>
      <c r="G3" s="723"/>
      <c r="H3" s="723"/>
      <c r="I3" s="723"/>
      <c r="J3" s="723"/>
    </row>
    <row r="4" ht="10.5" customHeight="1"/>
    <row r="5" spans="1:12" s="16" customFormat="1" ht="15.75" customHeight="1">
      <c r="A5" s="796" t="s">
        <v>432</v>
      </c>
      <c r="B5" s="796"/>
      <c r="C5" s="796"/>
      <c r="D5" s="796"/>
      <c r="E5" s="796"/>
      <c r="F5" s="796"/>
      <c r="G5" s="796"/>
      <c r="H5" s="796"/>
      <c r="I5" s="796"/>
      <c r="J5" s="796"/>
      <c r="K5" s="796"/>
      <c r="L5" s="796"/>
    </row>
    <row r="6" spans="1:10" s="16" customFormat="1" ht="15.75" customHeight="1">
      <c r="A6" s="47"/>
      <c r="B6" s="47"/>
      <c r="C6" s="47"/>
      <c r="D6" s="47"/>
      <c r="E6" s="47"/>
      <c r="F6" s="47"/>
      <c r="G6" s="47"/>
      <c r="H6" s="47"/>
      <c r="I6" s="47"/>
      <c r="J6" s="47"/>
    </row>
    <row r="7" spans="1:11" s="16" customFormat="1" ht="12.75">
      <c r="A7" s="617" t="s">
        <v>160</v>
      </c>
      <c r="B7" s="617"/>
      <c r="I7" s="751" t="s">
        <v>778</v>
      </c>
      <c r="J7" s="751"/>
      <c r="K7" s="751"/>
    </row>
    <row r="8" spans="3:10" s="14" customFormat="1" ht="15.75" hidden="1">
      <c r="C8" s="699" t="s">
        <v>14</v>
      </c>
      <c r="D8" s="699"/>
      <c r="E8" s="699"/>
      <c r="F8" s="699"/>
      <c r="G8" s="699"/>
      <c r="H8" s="699"/>
      <c r="I8" s="699"/>
      <c r="J8" s="699"/>
    </row>
    <row r="9" spans="1:19" ht="30" customHeight="1">
      <c r="A9" s="693" t="s">
        <v>22</v>
      </c>
      <c r="B9" s="693" t="s">
        <v>36</v>
      </c>
      <c r="C9" s="587" t="s">
        <v>764</v>
      </c>
      <c r="D9" s="589"/>
      <c r="E9" s="587" t="s">
        <v>471</v>
      </c>
      <c r="F9" s="589"/>
      <c r="G9" s="587" t="s">
        <v>38</v>
      </c>
      <c r="H9" s="589"/>
      <c r="I9" s="604" t="s">
        <v>104</v>
      </c>
      <c r="J9" s="604"/>
      <c r="K9" s="693" t="s">
        <v>509</v>
      </c>
      <c r="R9" s="9"/>
      <c r="S9" s="13"/>
    </row>
    <row r="10" spans="1:11" s="15" customFormat="1" ht="46.5" customHeight="1">
      <c r="A10" s="694"/>
      <c r="B10" s="694"/>
      <c r="C10" s="5" t="s">
        <v>39</v>
      </c>
      <c r="D10" s="5" t="s">
        <v>103</v>
      </c>
      <c r="E10" s="5" t="s">
        <v>39</v>
      </c>
      <c r="F10" s="5" t="s">
        <v>103</v>
      </c>
      <c r="G10" s="5" t="s">
        <v>39</v>
      </c>
      <c r="H10" s="5" t="s">
        <v>103</v>
      </c>
      <c r="I10" s="5" t="s">
        <v>133</v>
      </c>
      <c r="J10" s="5" t="s">
        <v>134</v>
      </c>
      <c r="K10" s="694"/>
    </row>
    <row r="11" spans="1:11" ht="12.75">
      <c r="A11" s="162">
        <v>1</v>
      </c>
      <c r="B11" s="162">
        <v>2</v>
      </c>
      <c r="C11" s="162">
        <v>3</v>
      </c>
      <c r="D11" s="162">
        <v>4</v>
      </c>
      <c r="E11" s="162">
        <v>5</v>
      </c>
      <c r="F11" s="162">
        <v>6</v>
      </c>
      <c r="G11" s="162">
        <v>7</v>
      </c>
      <c r="H11" s="162">
        <v>8</v>
      </c>
      <c r="I11" s="162">
        <v>9</v>
      </c>
      <c r="J11" s="162">
        <v>10</v>
      </c>
      <c r="K11" s="162">
        <v>11</v>
      </c>
    </row>
    <row r="12" spans="1:11" ht="12.75">
      <c r="A12" s="19">
        <v>1</v>
      </c>
      <c r="B12" s="20" t="s">
        <v>886</v>
      </c>
      <c r="C12" s="427">
        <v>852</v>
      </c>
      <c r="D12" s="427">
        <v>42.6</v>
      </c>
      <c r="E12" s="427">
        <v>852</v>
      </c>
      <c r="F12" s="427">
        <v>42.6</v>
      </c>
      <c r="G12" s="427">
        <v>0</v>
      </c>
      <c r="H12" s="427">
        <v>0</v>
      </c>
      <c r="I12" s="427">
        <v>0</v>
      </c>
      <c r="J12" s="427">
        <v>0</v>
      </c>
      <c r="K12" s="427">
        <v>0</v>
      </c>
    </row>
    <row r="13" spans="1:11" ht="12.75">
      <c r="A13" s="19">
        <v>2</v>
      </c>
      <c r="B13" s="20" t="s">
        <v>887</v>
      </c>
      <c r="C13" s="427">
        <v>1170</v>
      </c>
      <c r="D13" s="427">
        <v>58.5</v>
      </c>
      <c r="E13" s="427">
        <v>1170</v>
      </c>
      <c r="F13" s="427">
        <v>58.5</v>
      </c>
      <c r="G13" s="427">
        <v>0</v>
      </c>
      <c r="H13" s="427">
        <v>0</v>
      </c>
      <c r="I13" s="427">
        <v>0</v>
      </c>
      <c r="J13" s="427">
        <v>0</v>
      </c>
      <c r="K13" s="427">
        <v>0</v>
      </c>
    </row>
    <row r="14" spans="1:11" ht="12.75">
      <c r="A14" s="19">
        <v>3</v>
      </c>
      <c r="B14" s="20" t="s">
        <v>888</v>
      </c>
      <c r="C14" s="427">
        <v>282</v>
      </c>
      <c r="D14" s="427">
        <v>14.1</v>
      </c>
      <c r="E14" s="427">
        <v>282</v>
      </c>
      <c r="F14" s="427">
        <v>14.1</v>
      </c>
      <c r="G14" s="427">
        <v>0</v>
      </c>
      <c r="H14" s="427">
        <v>0</v>
      </c>
      <c r="I14" s="427">
        <v>0</v>
      </c>
      <c r="J14" s="427">
        <v>0</v>
      </c>
      <c r="K14" s="427">
        <v>0</v>
      </c>
    </row>
    <row r="15" spans="1:11" ht="12.75">
      <c r="A15" s="19">
        <v>4</v>
      </c>
      <c r="B15" s="20" t="s">
        <v>889</v>
      </c>
      <c r="C15" s="427">
        <v>679</v>
      </c>
      <c r="D15" s="427">
        <v>33.95</v>
      </c>
      <c r="E15" s="427">
        <v>679</v>
      </c>
      <c r="F15" s="427">
        <v>33.95</v>
      </c>
      <c r="G15" s="427">
        <v>0</v>
      </c>
      <c r="H15" s="427">
        <v>0</v>
      </c>
      <c r="I15" s="427">
        <v>0</v>
      </c>
      <c r="J15" s="427">
        <v>0</v>
      </c>
      <c r="K15" s="427">
        <v>0</v>
      </c>
    </row>
    <row r="16" spans="1:11" ht="12.75">
      <c r="A16" s="19">
        <v>5</v>
      </c>
      <c r="B16" s="20" t="s">
        <v>890</v>
      </c>
      <c r="C16" s="427">
        <v>480</v>
      </c>
      <c r="D16" s="427">
        <v>24</v>
      </c>
      <c r="E16" s="427">
        <v>480</v>
      </c>
      <c r="F16" s="427">
        <v>24</v>
      </c>
      <c r="G16" s="427">
        <v>0</v>
      </c>
      <c r="H16" s="427">
        <v>0</v>
      </c>
      <c r="I16" s="427">
        <v>0</v>
      </c>
      <c r="J16" s="427">
        <v>0</v>
      </c>
      <c r="K16" s="427">
        <v>0</v>
      </c>
    </row>
    <row r="17" spans="1:11" ht="12.75">
      <c r="A17" s="19">
        <v>6</v>
      </c>
      <c r="B17" s="20" t="s">
        <v>891</v>
      </c>
      <c r="C17" s="427">
        <v>878</v>
      </c>
      <c r="D17" s="427">
        <v>43.9</v>
      </c>
      <c r="E17" s="427">
        <v>878</v>
      </c>
      <c r="F17" s="427">
        <v>43.9</v>
      </c>
      <c r="G17" s="427">
        <v>0</v>
      </c>
      <c r="H17" s="427">
        <v>0</v>
      </c>
      <c r="I17" s="427">
        <v>0</v>
      </c>
      <c r="J17" s="427">
        <v>0</v>
      </c>
      <c r="K17" s="427">
        <v>0</v>
      </c>
    </row>
    <row r="18" spans="1:11" ht="12.75">
      <c r="A18" s="19">
        <v>7</v>
      </c>
      <c r="B18" s="20" t="s">
        <v>892</v>
      </c>
      <c r="C18" s="427">
        <v>902</v>
      </c>
      <c r="D18" s="427">
        <v>45.1</v>
      </c>
      <c r="E18" s="427">
        <v>902</v>
      </c>
      <c r="F18" s="427">
        <v>45.1</v>
      </c>
      <c r="G18" s="427">
        <v>0</v>
      </c>
      <c r="H18" s="427">
        <v>0</v>
      </c>
      <c r="I18" s="427">
        <v>0</v>
      </c>
      <c r="J18" s="427">
        <v>0</v>
      </c>
      <c r="K18" s="427">
        <v>0</v>
      </c>
    </row>
    <row r="19" spans="1:11" ht="12.75">
      <c r="A19" s="19">
        <v>8</v>
      </c>
      <c r="B19" s="20" t="s">
        <v>893</v>
      </c>
      <c r="C19" s="427">
        <v>473</v>
      </c>
      <c r="D19" s="427">
        <v>23.65</v>
      </c>
      <c r="E19" s="427">
        <v>473</v>
      </c>
      <c r="F19" s="427">
        <v>23.65</v>
      </c>
      <c r="G19" s="427">
        <v>0</v>
      </c>
      <c r="H19" s="427">
        <v>0</v>
      </c>
      <c r="I19" s="427">
        <v>0</v>
      </c>
      <c r="J19" s="427">
        <v>0</v>
      </c>
      <c r="K19" s="427">
        <v>0</v>
      </c>
    </row>
    <row r="20" spans="1:11" ht="12.75">
      <c r="A20" s="19">
        <v>9</v>
      </c>
      <c r="B20" s="20" t="s">
        <v>894</v>
      </c>
      <c r="C20" s="427">
        <v>599</v>
      </c>
      <c r="D20" s="427">
        <v>29.95</v>
      </c>
      <c r="E20" s="427">
        <v>599</v>
      </c>
      <c r="F20" s="427">
        <v>29.95</v>
      </c>
      <c r="G20" s="427">
        <v>0</v>
      </c>
      <c r="H20" s="427">
        <v>0</v>
      </c>
      <c r="I20" s="427">
        <v>0</v>
      </c>
      <c r="J20" s="427">
        <v>0</v>
      </c>
      <c r="K20" s="427">
        <v>0</v>
      </c>
    </row>
    <row r="21" spans="1:11" ht="12.75">
      <c r="A21" s="19">
        <v>10</v>
      </c>
      <c r="B21" s="20" t="s">
        <v>895</v>
      </c>
      <c r="C21" s="427">
        <v>1052</v>
      </c>
      <c r="D21" s="427">
        <v>52.6</v>
      </c>
      <c r="E21" s="427">
        <v>1052</v>
      </c>
      <c r="F21" s="427">
        <v>52.6</v>
      </c>
      <c r="G21" s="427">
        <v>0</v>
      </c>
      <c r="H21" s="427">
        <v>0</v>
      </c>
      <c r="I21" s="427">
        <v>0</v>
      </c>
      <c r="J21" s="427">
        <v>0</v>
      </c>
      <c r="K21" s="427">
        <v>0</v>
      </c>
    </row>
    <row r="22" spans="1:11" ht="12.75">
      <c r="A22" s="19">
        <v>11</v>
      </c>
      <c r="B22" s="20" t="s">
        <v>896</v>
      </c>
      <c r="C22" s="427">
        <v>585</v>
      </c>
      <c r="D22" s="427">
        <v>29.25</v>
      </c>
      <c r="E22" s="427">
        <v>585</v>
      </c>
      <c r="F22" s="427">
        <v>29.25</v>
      </c>
      <c r="G22" s="427">
        <v>0</v>
      </c>
      <c r="H22" s="427">
        <v>0</v>
      </c>
      <c r="I22" s="427">
        <v>0</v>
      </c>
      <c r="J22" s="427">
        <v>0</v>
      </c>
      <c r="K22" s="427">
        <v>0</v>
      </c>
    </row>
    <row r="23" spans="1:11" ht="12.75">
      <c r="A23" s="19">
        <v>12</v>
      </c>
      <c r="B23" s="20" t="s">
        <v>897</v>
      </c>
      <c r="C23" s="427">
        <v>788</v>
      </c>
      <c r="D23" s="427">
        <v>39.4</v>
      </c>
      <c r="E23" s="427">
        <v>788</v>
      </c>
      <c r="F23" s="427">
        <v>39.4</v>
      </c>
      <c r="G23" s="427">
        <v>0</v>
      </c>
      <c r="H23" s="427">
        <v>0</v>
      </c>
      <c r="I23" s="427">
        <v>0</v>
      </c>
      <c r="J23" s="427">
        <v>0</v>
      </c>
      <c r="K23" s="427">
        <v>0</v>
      </c>
    </row>
    <row r="24" spans="1:11" ht="12.75">
      <c r="A24" s="19">
        <v>13</v>
      </c>
      <c r="B24" s="20" t="s">
        <v>898</v>
      </c>
      <c r="C24" s="427">
        <v>1014</v>
      </c>
      <c r="D24" s="427">
        <v>50.7</v>
      </c>
      <c r="E24" s="427">
        <v>1014</v>
      </c>
      <c r="F24" s="427">
        <v>50.7</v>
      </c>
      <c r="G24" s="427">
        <v>0</v>
      </c>
      <c r="H24" s="427">
        <v>0</v>
      </c>
      <c r="I24" s="427">
        <v>0</v>
      </c>
      <c r="J24" s="427">
        <v>0</v>
      </c>
      <c r="K24" s="427">
        <v>0</v>
      </c>
    </row>
    <row r="25" spans="1:11" ht="12.75">
      <c r="A25" s="19">
        <v>14</v>
      </c>
      <c r="B25" s="20" t="s">
        <v>899</v>
      </c>
      <c r="C25" s="427">
        <v>495</v>
      </c>
      <c r="D25" s="427">
        <v>24.75</v>
      </c>
      <c r="E25" s="427">
        <v>495</v>
      </c>
      <c r="F25" s="427">
        <v>24.75</v>
      </c>
      <c r="G25" s="427">
        <v>0</v>
      </c>
      <c r="H25" s="427">
        <v>0</v>
      </c>
      <c r="I25" s="427">
        <v>0</v>
      </c>
      <c r="J25" s="427">
        <v>0</v>
      </c>
      <c r="K25" s="427">
        <v>0</v>
      </c>
    </row>
    <row r="26" spans="1:11" ht="12.75">
      <c r="A26" s="19">
        <v>15</v>
      </c>
      <c r="B26" s="20" t="s">
        <v>900</v>
      </c>
      <c r="C26" s="427">
        <v>729</v>
      </c>
      <c r="D26" s="427">
        <v>36.45</v>
      </c>
      <c r="E26" s="427">
        <v>729</v>
      </c>
      <c r="F26" s="427">
        <v>36.45</v>
      </c>
      <c r="G26" s="427">
        <v>0</v>
      </c>
      <c r="H26" s="427">
        <v>0</v>
      </c>
      <c r="I26" s="427">
        <v>0</v>
      </c>
      <c r="J26" s="427">
        <v>0</v>
      </c>
      <c r="K26" s="427">
        <v>0</v>
      </c>
    </row>
    <row r="27" spans="1:11" ht="12.75">
      <c r="A27" s="19">
        <v>16</v>
      </c>
      <c r="B27" s="20" t="s">
        <v>901</v>
      </c>
      <c r="C27" s="427">
        <v>412</v>
      </c>
      <c r="D27" s="427">
        <v>20.6</v>
      </c>
      <c r="E27" s="427">
        <v>412</v>
      </c>
      <c r="F27" s="427">
        <v>20.6</v>
      </c>
      <c r="G27" s="427">
        <v>0</v>
      </c>
      <c r="H27" s="427">
        <v>0</v>
      </c>
      <c r="I27" s="427">
        <v>0</v>
      </c>
      <c r="J27" s="427">
        <v>0</v>
      </c>
      <c r="K27" s="427">
        <v>0</v>
      </c>
    </row>
    <row r="28" spans="1:11" ht="12.75">
      <c r="A28" s="19">
        <v>17</v>
      </c>
      <c r="B28" s="20" t="s">
        <v>902</v>
      </c>
      <c r="C28" s="427">
        <v>893</v>
      </c>
      <c r="D28" s="427">
        <v>44.65</v>
      </c>
      <c r="E28" s="427">
        <v>893</v>
      </c>
      <c r="F28" s="427">
        <v>44.65</v>
      </c>
      <c r="G28" s="427">
        <v>0</v>
      </c>
      <c r="H28" s="427">
        <v>0</v>
      </c>
      <c r="I28" s="427">
        <v>0</v>
      </c>
      <c r="J28" s="427">
        <v>0</v>
      </c>
      <c r="K28" s="427">
        <v>0</v>
      </c>
    </row>
    <row r="29" spans="1:11" ht="12.75">
      <c r="A29" s="19">
        <v>18</v>
      </c>
      <c r="B29" s="20" t="s">
        <v>903</v>
      </c>
      <c r="C29" s="427">
        <v>583</v>
      </c>
      <c r="D29" s="427">
        <v>29.15</v>
      </c>
      <c r="E29" s="427">
        <v>583</v>
      </c>
      <c r="F29" s="427">
        <v>29.15</v>
      </c>
      <c r="G29" s="427">
        <v>0</v>
      </c>
      <c r="H29" s="427">
        <v>0</v>
      </c>
      <c r="I29" s="427">
        <v>0</v>
      </c>
      <c r="J29" s="427">
        <v>0</v>
      </c>
      <c r="K29" s="427">
        <v>0</v>
      </c>
    </row>
    <row r="30" spans="1:11" ht="12.75">
      <c r="A30" s="19">
        <v>19</v>
      </c>
      <c r="B30" s="20" t="s">
        <v>904</v>
      </c>
      <c r="C30" s="427">
        <v>847</v>
      </c>
      <c r="D30" s="427">
        <v>42.35</v>
      </c>
      <c r="E30" s="427">
        <v>847</v>
      </c>
      <c r="F30" s="427">
        <v>42.35</v>
      </c>
      <c r="G30" s="427">
        <v>0</v>
      </c>
      <c r="H30" s="427">
        <v>0</v>
      </c>
      <c r="I30" s="427">
        <v>0</v>
      </c>
      <c r="J30" s="427">
        <v>0</v>
      </c>
      <c r="K30" s="427">
        <v>0</v>
      </c>
    </row>
    <row r="31" spans="1:11" s="13" customFormat="1" ht="12.75">
      <c r="A31" s="19">
        <v>20</v>
      </c>
      <c r="B31" s="20" t="s">
        <v>905</v>
      </c>
      <c r="C31" s="427">
        <v>733</v>
      </c>
      <c r="D31" s="427">
        <v>36.65</v>
      </c>
      <c r="E31" s="427">
        <v>733</v>
      </c>
      <c r="F31" s="427">
        <v>36.65</v>
      </c>
      <c r="G31" s="427">
        <v>0</v>
      </c>
      <c r="H31" s="427">
        <v>0</v>
      </c>
      <c r="I31" s="427">
        <v>0</v>
      </c>
      <c r="J31" s="427">
        <v>0</v>
      </c>
      <c r="K31" s="427">
        <v>0</v>
      </c>
    </row>
    <row r="32" spans="1:11" s="13" customFormat="1" ht="12.75">
      <c r="A32" s="19">
        <v>21</v>
      </c>
      <c r="B32" s="20" t="s">
        <v>906</v>
      </c>
      <c r="C32" s="427">
        <v>1020</v>
      </c>
      <c r="D32" s="427">
        <v>51</v>
      </c>
      <c r="E32" s="427">
        <v>1020</v>
      </c>
      <c r="F32" s="427">
        <v>51</v>
      </c>
      <c r="G32" s="427">
        <v>0</v>
      </c>
      <c r="H32" s="427">
        <v>0</v>
      </c>
      <c r="I32" s="427">
        <v>0</v>
      </c>
      <c r="J32" s="427">
        <v>0</v>
      </c>
      <c r="K32" s="427">
        <v>0</v>
      </c>
    </row>
    <row r="33" spans="1:11" s="13" customFormat="1" ht="12.75">
      <c r="A33" s="3" t="s">
        <v>17</v>
      </c>
      <c r="B33" s="9"/>
      <c r="C33" s="9">
        <f>SUM(C12:C32)</f>
        <v>15466</v>
      </c>
      <c r="D33" s="9">
        <f aca="true" t="shared" si="0" ref="D33:K33">SUM(D12:D32)</f>
        <v>773.3</v>
      </c>
      <c r="E33" s="9">
        <f t="shared" si="0"/>
        <v>15466</v>
      </c>
      <c r="F33" s="9">
        <f t="shared" si="0"/>
        <v>773.3</v>
      </c>
      <c r="G33" s="9">
        <f t="shared" si="0"/>
        <v>0</v>
      </c>
      <c r="H33" s="9">
        <f t="shared" si="0"/>
        <v>0</v>
      </c>
      <c r="I33" s="9">
        <f t="shared" si="0"/>
        <v>0</v>
      </c>
      <c r="J33" s="9">
        <f t="shared" si="0"/>
        <v>0</v>
      </c>
      <c r="K33" s="9">
        <f t="shared" si="0"/>
        <v>0</v>
      </c>
    </row>
    <row r="34" s="13" customFormat="1" ht="12.75"/>
    <row r="35" s="13" customFormat="1" ht="12.75">
      <c r="A35" s="11" t="s">
        <v>40</v>
      </c>
    </row>
    <row r="36" spans="3:6" ht="15.75" customHeight="1">
      <c r="C36" s="795"/>
      <c r="D36" s="795"/>
      <c r="E36" s="795"/>
      <c r="F36" s="795"/>
    </row>
    <row r="37" spans="2:16" s="16" customFormat="1" ht="13.5" customHeight="1">
      <c r="B37" s="89"/>
      <c r="C37" s="89"/>
      <c r="D37" s="89"/>
      <c r="E37" s="89"/>
      <c r="F37" s="89"/>
      <c r="G37" s="89"/>
      <c r="H37" s="89"/>
      <c r="I37" s="89"/>
      <c r="J37" s="89"/>
      <c r="K37" s="89"/>
      <c r="L37" s="89"/>
      <c r="M37" s="89"/>
      <c r="N37" s="89"/>
      <c r="O37" s="89"/>
      <c r="P37" s="89"/>
    </row>
    <row r="38" spans="1:16" s="16" customFormat="1" ht="12.75" customHeight="1">
      <c r="A38" s="89"/>
      <c r="B38" s="89"/>
      <c r="C38" s="89"/>
      <c r="D38" s="89"/>
      <c r="E38" s="89"/>
      <c r="F38" s="89"/>
      <c r="G38" s="89"/>
      <c r="H38" s="641" t="s">
        <v>1040</v>
      </c>
      <c r="I38" s="641"/>
      <c r="J38" s="641"/>
      <c r="K38" s="641"/>
      <c r="L38" s="89"/>
      <c r="M38" s="89"/>
      <c r="N38" s="89"/>
      <c r="O38" s="89"/>
      <c r="P38" s="89"/>
    </row>
    <row r="39" spans="1:16" s="16" customFormat="1" ht="12.75" customHeight="1">
      <c r="A39" s="89"/>
      <c r="B39" s="89"/>
      <c r="C39" s="89"/>
      <c r="D39" s="89"/>
      <c r="E39" s="89"/>
      <c r="F39" s="89"/>
      <c r="G39" s="89"/>
      <c r="H39" s="641"/>
      <c r="I39" s="641"/>
      <c r="J39" s="641"/>
      <c r="K39" s="641"/>
      <c r="L39" s="89"/>
      <c r="M39" s="89"/>
      <c r="N39" s="89"/>
      <c r="O39" s="89"/>
      <c r="P39" s="89"/>
    </row>
    <row r="40" spans="1:11" s="16" customFormat="1" ht="25.5" customHeight="1">
      <c r="A40" s="15" t="s">
        <v>20</v>
      </c>
      <c r="B40" s="15"/>
      <c r="C40" s="15"/>
      <c r="D40" s="15"/>
      <c r="E40" s="15"/>
      <c r="F40" s="15"/>
      <c r="H40" s="641"/>
      <c r="I40" s="641"/>
      <c r="J40" s="641"/>
      <c r="K40" s="641"/>
    </row>
    <row r="41" s="16" customFormat="1" ht="12.75">
      <c r="A41" s="15"/>
    </row>
    <row r="42" spans="1:10" ht="12.75">
      <c r="A42" s="696"/>
      <c r="B42" s="696"/>
      <c r="C42" s="696"/>
      <c r="D42" s="696"/>
      <c r="E42" s="696"/>
      <c r="F42" s="696"/>
      <c r="G42" s="696"/>
      <c r="H42" s="696"/>
      <c r="I42" s="696"/>
      <c r="J42" s="696"/>
    </row>
  </sheetData>
  <sheetProtection/>
  <mergeCells count="18">
    <mergeCell ref="A9:A10"/>
    <mergeCell ref="A7:B7"/>
    <mergeCell ref="A5:L5"/>
    <mergeCell ref="H38:K40"/>
    <mergeCell ref="G9:H9"/>
    <mergeCell ref="I7:K7"/>
    <mergeCell ref="K9:K10"/>
    <mergeCell ref="B9:B10"/>
    <mergeCell ref="A42:J42"/>
    <mergeCell ref="C8:J8"/>
    <mergeCell ref="C9:D9"/>
    <mergeCell ref="C36:F36"/>
    <mergeCell ref="E9:F9"/>
    <mergeCell ref="J1:K1"/>
    <mergeCell ref="I9:J9"/>
    <mergeCell ref="D1:E1"/>
    <mergeCell ref="A2:J2"/>
    <mergeCell ref="A3:J3"/>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r:id="rId1"/>
</worksheet>
</file>

<file path=xl/worksheets/sheet38.xml><?xml version="1.0" encoding="utf-8"?>
<worksheet xmlns="http://schemas.openxmlformats.org/spreadsheetml/2006/main" xmlns:r="http://schemas.openxmlformats.org/officeDocument/2006/relationships">
  <sheetPr>
    <pageSetUpPr fitToPage="1"/>
  </sheetPr>
  <dimension ref="A1:S42"/>
  <sheetViews>
    <sheetView view="pageBreakPreview" zoomScale="90" zoomScaleSheetLayoutView="90" zoomScalePageLayoutView="0" workbookViewId="0" topLeftCell="A13">
      <selection activeCell="I38" sqref="I38:L40"/>
    </sheetView>
  </sheetViews>
  <sheetFormatPr defaultColWidth="9.140625" defaultRowHeight="12.75"/>
  <cols>
    <col min="2" max="2" width="19.00390625" style="0" customWidth="1"/>
    <col min="3" max="3" width="16.28125" style="0" customWidth="1"/>
    <col min="4" max="4" width="15.8515625" style="0" customWidth="1"/>
    <col min="5" max="5" width="9.28125" style="0" customWidth="1"/>
    <col min="6" max="6" width="13.57421875" style="0" customWidth="1"/>
    <col min="7" max="7" width="9.7109375" style="0" customWidth="1"/>
    <col min="8" max="8" width="10.421875" style="0" customWidth="1"/>
    <col min="9" max="9" width="15.28125" style="0" customWidth="1"/>
    <col min="10" max="10" width="19.28125" style="0" customWidth="1"/>
    <col min="11" max="11" width="23.8515625" style="0" customWidth="1"/>
  </cols>
  <sheetData>
    <row r="1" spans="4:11" ht="22.5" customHeight="1">
      <c r="D1" s="618"/>
      <c r="E1" s="618"/>
      <c r="H1" s="44"/>
      <c r="J1" s="695" t="s">
        <v>472</v>
      </c>
      <c r="K1" s="695"/>
    </row>
    <row r="2" spans="1:10" ht="15">
      <c r="A2" s="699" t="s">
        <v>0</v>
      </c>
      <c r="B2" s="699"/>
      <c r="C2" s="699"/>
      <c r="D2" s="699"/>
      <c r="E2" s="699"/>
      <c r="F2" s="699"/>
      <c r="G2" s="699"/>
      <c r="H2" s="699"/>
      <c r="I2" s="699"/>
      <c r="J2" s="699"/>
    </row>
    <row r="3" spans="1:10" ht="18">
      <c r="A3" s="723" t="s">
        <v>697</v>
      </c>
      <c r="B3" s="723"/>
      <c r="C3" s="723"/>
      <c r="D3" s="723"/>
      <c r="E3" s="723"/>
      <c r="F3" s="723"/>
      <c r="G3" s="723"/>
      <c r="H3" s="723"/>
      <c r="I3" s="723"/>
      <c r="J3" s="723"/>
    </row>
    <row r="4" ht="10.5" customHeight="1"/>
    <row r="5" spans="1:12" s="16" customFormat="1" ht="15.75" customHeight="1">
      <c r="A5" s="797" t="s">
        <v>482</v>
      </c>
      <c r="B5" s="797"/>
      <c r="C5" s="797"/>
      <c r="D5" s="797"/>
      <c r="E5" s="797"/>
      <c r="F5" s="797"/>
      <c r="G5" s="797"/>
      <c r="H5" s="797"/>
      <c r="I5" s="797"/>
      <c r="J5" s="797"/>
      <c r="K5" s="797"/>
      <c r="L5" s="797"/>
    </row>
    <row r="6" spans="1:10" s="16" customFormat="1" ht="15.75" customHeight="1">
      <c r="A6" s="47"/>
      <c r="B6" s="47"/>
      <c r="C6" s="47"/>
      <c r="D6" s="47"/>
      <c r="E6" s="47"/>
      <c r="F6" s="47"/>
      <c r="G6" s="47"/>
      <c r="H6" s="47"/>
      <c r="I6" s="47"/>
      <c r="J6" s="47"/>
    </row>
    <row r="7" spans="1:11" s="16" customFormat="1" ht="12.75">
      <c r="A7" s="617" t="s">
        <v>160</v>
      </c>
      <c r="B7" s="617"/>
      <c r="I7" s="751" t="s">
        <v>779</v>
      </c>
      <c r="J7" s="751"/>
      <c r="K7" s="751"/>
    </row>
    <row r="8" spans="3:10" s="14" customFormat="1" ht="15.75" hidden="1">
      <c r="C8" s="699" t="s">
        <v>14</v>
      </c>
      <c r="D8" s="699"/>
      <c r="E8" s="699"/>
      <c r="F8" s="699"/>
      <c r="G8" s="699"/>
      <c r="H8" s="699"/>
      <c r="I8" s="699"/>
      <c r="J8" s="699"/>
    </row>
    <row r="9" spans="1:19" ht="31.5" customHeight="1">
      <c r="A9" s="693" t="s">
        <v>22</v>
      </c>
      <c r="B9" s="693" t="s">
        <v>36</v>
      </c>
      <c r="C9" s="587" t="s">
        <v>765</v>
      </c>
      <c r="D9" s="589"/>
      <c r="E9" s="587" t="s">
        <v>471</v>
      </c>
      <c r="F9" s="589"/>
      <c r="G9" s="587" t="s">
        <v>38</v>
      </c>
      <c r="H9" s="589"/>
      <c r="I9" s="604" t="s">
        <v>104</v>
      </c>
      <c r="J9" s="604"/>
      <c r="K9" s="693" t="s">
        <v>509</v>
      </c>
      <c r="R9" s="9"/>
      <c r="S9" s="13"/>
    </row>
    <row r="10" spans="1:11" s="15" customFormat="1" ht="46.5" customHeight="1">
      <c r="A10" s="694"/>
      <c r="B10" s="694"/>
      <c r="C10" s="5" t="s">
        <v>39</v>
      </c>
      <c r="D10" s="5" t="s">
        <v>103</v>
      </c>
      <c r="E10" s="5" t="s">
        <v>39</v>
      </c>
      <c r="F10" s="5" t="s">
        <v>103</v>
      </c>
      <c r="G10" s="5" t="s">
        <v>39</v>
      </c>
      <c r="H10" s="5" t="s">
        <v>103</v>
      </c>
      <c r="I10" s="5" t="s">
        <v>133</v>
      </c>
      <c r="J10" s="5" t="s">
        <v>134</v>
      </c>
      <c r="K10" s="694"/>
    </row>
    <row r="11" spans="1:11" ht="12.75">
      <c r="A11" s="292">
        <v>1</v>
      </c>
      <c r="B11" s="292">
        <v>2</v>
      </c>
      <c r="C11" s="292">
        <v>3</v>
      </c>
      <c r="D11" s="292">
        <v>4</v>
      </c>
      <c r="E11" s="292">
        <v>5</v>
      </c>
      <c r="F11" s="292">
        <v>6</v>
      </c>
      <c r="G11" s="292">
        <v>7</v>
      </c>
      <c r="H11" s="292">
        <v>8</v>
      </c>
      <c r="I11" s="292">
        <v>9</v>
      </c>
      <c r="J11" s="292">
        <v>10</v>
      </c>
      <c r="K11" s="292">
        <v>11</v>
      </c>
    </row>
    <row r="12" spans="1:11" ht="12.75">
      <c r="A12" s="19">
        <v>1</v>
      </c>
      <c r="B12" s="20" t="s">
        <v>886</v>
      </c>
      <c r="C12" s="427">
        <v>830</v>
      </c>
      <c r="D12" s="427">
        <v>41.5</v>
      </c>
      <c r="E12" s="427">
        <v>529</v>
      </c>
      <c r="F12" s="427">
        <v>26.45</v>
      </c>
      <c r="G12" s="427">
        <v>0</v>
      </c>
      <c r="H12" s="427">
        <v>0</v>
      </c>
      <c r="I12" s="427">
        <v>301</v>
      </c>
      <c r="J12" s="427">
        <v>15.05</v>
      </c>
      <c r="K12" s="427">
        <v>0</v>
      </c>
    </row>
    <row r="13" spans="1:11" ht="12.75">
      <c r="A13" s="19">
        <v>2</v>
      </c>
      <c r="B13" s="20" t="s">
        <v>887</v>
      </c>
      <c r="C13" s="427">
        <v>1145</v>
      </c>
      <c r="D13" s="427">
        <v>57.25</v>
      </c>
      <c r="E13" s="427">
        <v>233</v>
      </c>
      <c r="F13" s="427">
        <v>11.65</v>
      </c>
      <c r="G13" s="427">
        <v>0</v>
      </c>
      <c r="H13" s="427">
        <v>0</v>
      </c>
      <c r="I13" s="427">
        <v>912</v>
      </c>
      <c r="J13" s="427">
        <v>45.6</v>
      </c>
      <c r="K13" s="427">
        <v>0</v>
      </c>
    </row>
    <row r="14" spans="1:11" ht="12.75">
      <c r="A14" s="19">
        <v>3</v>
      </c>
      <c r="B14" s="20" t="s">
        <v>888</v>
      </c>
      <c r="C14" s="427">
        <v>298</v>
      </c>
      <c r="D14" s="427">
        <v>14.9</v>
      </c>
      <c r="E14" s="427">
        <v>0</v>
      </c>
      <c r="F14" s="427">
        <v>0</v>
      </c>
      <c r="G14" s="427">
        <v>0</v>
      </c>
      <c r="H14" s="427">
        <v>0</v>
      </c>
      <c r="I14" s="427">
        <v>298</v>
      </c>
      <c r="J14" s="427">
        <v>14.9</v>
      </c>
      <c r="K14" s="427">
        <v>0</v>
      </c>
    </row>
    <row r="15" spans="1:11" ht="12.75">
      <c r="A15" s="19">
        <v>4</v>
      </c>
      <c r="B15" s="20" t="s">
        <v>889</v>
      </c>
      <c r="C15" s="427">
        <v>623</v>
      </c>
      <c r="D15" s="427">
        <v>31.15</v>
      </c>
      <c r="E15" s="427">
        <v>384</v>
      </c>
      <c r="F15" s="427">
        <v>19.2</v>
      </c>
      <c r="G15" s="427">
        <v>0</v>
      </c>
      <c r="H15" s="427">
        <v>0</v>
      </c>
      <c r="I15" s="427">
        <v>239</v>
      </c>
      <c r="J15" s="427">
        <v>11.95</v>
      </c>
      <c r="K15" s="427">
        <v>0</v>
      </c>
    </row>
    <row r="16" spans="1:11" ht="12.75">
      <c r="A16" s="19">
        <v>5</v>
      </c>
      <c r="B16" s="20" t="s">
        <v>890</v>
      </c>
      <c r="C16" s="427">
        <v>386</v>
      </c>
      <c r="D16" s="427">
        <v>19.3</v>
      </c>
      <c r="E16" s="427">
        <v>0</v>
      </c>
      <c r="F16" s="427">
        <v>0</v>
      </c>
      <c r="G16" s="427">
        <v>0</v>
      </c>
      <c r="H16" s="427">
        <v>0</v>
      </c>
      <c r="I16" s="427">
        <v>386</v>
      </c>
      <c r="J16" s="427">
        <v>19.3</v>
      </c>
      <c r="K16" s="427">
        <v>0</v>
      </c>
    </row>
    <row r="17" spans="1:11" ht="12.75">
      <c r="A17" s="19">
        <v>6</v>
      </c>
      <c r="B17" s="20" t="s">
        <v>891</v>
      </c>
      <c r="C17" s="427">
        <v>884</v>
      </c>
      <c r="D17" s="427">
        <v>44.2</v>
      </c>
      <c r="E17" s="427">
        <v>783</v>
      </c>
      <c r="F17" s="427">
        <v>39.15</v>
      </c>
      <c r="G17" s="427">
        <v>0</v>
      </c>
      <c r="H17" s="427">
        <v>0</v>
      </c>
      <c r="I17" s="427">
        <v>101</v>
      </c>
      <c r="J17" s="427">
        <v>5.050000000000004</v>
      </c>
      <c r="K17" s="427">
        <v>0</v>
      </c>
    </row>
    <row r="18" spans="1:11" ht="12.75">
      <c r="A18" s="19">
        <v>7</v>
      </c>
      <c r="B18" s="20" t="s">
        <v>892</v>
      </c>
      <c r="C18" s="427">
        <v>680</v>
      </c>
      <c r="D18" s="427">
        <v>34</v>
      </c>
      <c r="E18" s="427">
        <v>680</v>
      </c>
      <c r="F18" s="427">
        <v>34</v>
      </c>
      <c r="G18" s="427">
        <v>0</v>
      </c>
      <c r="H18" s="427">
        <v>0</v>
      </c>
      <c r="I18" s="427">
        <v>0</v>
      </c>
      <c r="J18" s="427">
        <v>0</v>
      </c>
      <c r="K18" s="427">
        <v>0</v>
      </c>
    </row>
    <row r="19" spans="1:11" ht="12.75">
      <c r="A19" s="19">
        <v>8</v>
      </c>
      <c r="B19" s="20" t="s">
        <v>893</v>
      </c>
      <c r="C19" s="427">
        <v>752</v>
      </c>
      <c r="D19" s="427">
        <v>37.6</v>
      </c>
      <c r="E19" s="427">
        <v>610</v>
      </c>
      <c r="F19" s="427">
        <v>30.5</v>
      </c>
      <c r="G19" s="427">
        <v>0</v>
      </c>
      <c r="H19" s="427">
        <v>0</v>
      </c>
      <c r="I19" s="427">
        <v>142</v>
      </c>
      <c r="J19" s="427">
        <v>7.100000000000001</v>
      </c>
      <c r="K19" s="427">
        <v>0</v>
      </c>
    </row>
    <row r="20" spans="1:11" ht="12.75">
      <c r="A20" s="19">
        <v>9</v>
      </c>
      <c r="B20" s="20" t="s">
        <v>894</v>
      </c>
      <c r="C20" s="427">
        <v>600</v>
      </c>
      <c r="D20" s="427">
        <v>30</v>
      </c>
      <c r="E20" s="427">
        <v>434</v>
      </c>
      <c r="F20" s="427">
        <v>21.7</v>
      </c>
      <c r="G20" s="427">
        <v>0</v>
      </c>
      <c r="H20" s="427">
        <v>0</v>
      </c>
      <c r="I20" s="427">
        <v>166</v>
      </c>
      <c r="J20" s="427">
        <v>8.3</v>
      </c>
      <c r="K20" s="427">
        <v>0</v>
      </c>
    </row>
    <row r="21" spans="1:11" ht="12.75">
      <c r="A21" s="19">
        <v>10</v>
      </c>
      <c r="B21" s="20" t="s">
        <v>895</v>
      </c>
      <c r="C21" s="427">
        <v>799</v>
      </c>
      <c r="D21" s="427">
        <v>39.95</v>
      </c>
      <c r="E21" s="427">
        <v>0</v>
      </c>
      <c r="F21" s="427">
        <v>0</v>
      </c>
      <c r="G21" s="427">
        <v>0</v>
      </c>
      <c r="H21" s="427">
        <v>0</v>
      </c>
      <c r="I21" s="427">
        <v>799</v>
      </c>
      <c r="J21" s="427">
        <v>39.95</v>
      </c>
      <c r="K21" s="427">
        <v>0</v>
      </c>
    </row>
    <row r="22" spans="1:11" ht="12.75">
      <c r="A22" s="19">
        <v>11</v>
      </c>
      <c r="B22" s="20" t="s">
        <v>896</v>
      </c>
      <c r="C22" s="427">
        <v>787</v>
      </c>
      <c r="D22" s="427">
        <v>39.35</v>
      </c>
      <c r="E22" s="427">
        <v>39</v>
      </c>
      <c r="F22" s="427">
        <v>1.95</v>
      </c>
      <c r="G22" s="427">
        <v>0</v>
      </c>
      <c r="H22" s="427">
        <v>0</v>
      </c>
      <c r="I22" s="427">
        <v>748</v>
      </c>
      <c r="J22" s="427">
        <v>37.4</v>
      </c>
      <c r="K22" s="427">
        <v>0</v>
      </c>
    </row>
    <row r="23" spans="1:11" ht="12.75">
      <c r="A23" s="19">
        <v>12</v>
      </c>
      <c r="B23" s="20" t="s">
        <v>897</v>
      </c>
      <c r="C23" s="427">
        <v>788</v>
      </c>
      <c r="D23" s="427">
        <v>39.4</v>
      </c>
      <c r="E23" s="427">
        <v>122</v>
      </c>
      <c r="F23" s="427">
        <v>6.1</v>
      </c>
      <c r="G23" s="427">
        <v>0</v>
      </c>
      <c r="H23" s="427">
        <v>0</v>
      </c>
      <c r="I23" s="427">
        <v>666</v>
      </c>
      <c r="J23" s="427">
        <v>33.3</v>
      </c>
      <c r="K23" s="427">
        <v>0</v>
      </c>
    </row>
    <row r="24" spans="1:11" ht="12.75">
      <c r="A24" s="19">
        <v>13</v>
      </c>
      <c r="B24" s="20" t="s">
        <v>898</v>
      </c>
      <c r="C24" s="427">
        <v>895</v>
      </c>
      <c r="D24" s="427">
        <v>44.75</v>
      </c>
      <c r="E24" s="427">
        <v>385</v>
      </c>
      <c r="F24" s="427">
        <v>19.25</v>
      </c>
      <c r="G24" s="427">
        <v>0</v>
      </c>
      <c r="H24" s="427">
        <v>0</v>
      </c>
      <c r="I24" s="427">
        <v>510</v>
      </c>
      <c r="J24" s="427">
        <v>25.5</v>
      </c>
      <c r="K24" s="427">
        <v>0</v>
      </c>
    </row>
    <row r="25" spans="1:11" ht="12.75">
      <c r="A25" s="19">
        <v>14</v>
      </c>
      <c r="B25" s="20" t="s">
        <v>899</v>
      </c>
      <c r="C25" s="427">
        <v>423</v>
      </c>
      <c r="D25" s="427">
        <v>21.15</v>
      </c>
      <c r="E25" s="427">
        <v>0</v>
      </c>
      <c r="F25" s="427">
        <v>0</v>
      </c>
      <c r="G25" s="427">
        <v>0</v>
      </c>
      <c r="H25" s="427">
        <v>0</v>
      </c>
      <c r="I25" s="427">
        <v>423</v>
      </c>
      <c r="J25" s="427">
        <v>21.15</v>
      </c>
      <c r="K25" s="427">
        <v>0</v>
      </c>
    </row>
    <row r="26" spans="1:11" ht="12.75">
      <c r="A26" s="19">
        <v>15</v>
      </c>
      <c r="B26" s="20" t="s">
        <v>900</v>
      </c>
      <c r="C26" s="427">
        <v>429</v>
      </c>
      <c r="D26" s="427">
        <v>21.45</v>
      </c>
      <c r="E26" s="427">
        <v>0</v>
      </c>
      <c r="F26" s="427">
        <v>0</v>
      </c>
      <c r="G26" s="427">
        <v>0</v>
      </c>
      <c r="H26" s="427">
        <v>0</v>
      </c>
      <c r="I26" s="427">
        <v>429</v>
      </c>
      <c r="J26" s="427">
        <v>21.45</v>
      </c>
      <c r="K26" s="427">
        <v>0</v>
      </c>
    </row>
    <row r="27" spans="1:11" ht="12.75">
      <c r="A27" s="19">
        <v>16</v>
      </c>
      <c r="B27" s="20" t="s">
        <v>901</v>
      </c>
      <c r="C27" s="427">
        <v>507</v>
      </c>
      <c r="D27" s="427">
        <v>25.35</v>
      </c>
      <c r="E27" s="427">
        <v>0</v>
      </c>
      <c r="F27" s="427">
        <v>0</v>
      </c>
      <c r="G27" s="427">
        <v>0</v>
      </c>
      <c r="H27" s="427">
        <v>0</v>
      </c>
      <c r="I27" s="427">
        <v>507</v>
      </c>
      <c r="J27" s="427">
        <v>25.35</v>
      </c>
      <c r="K27" s="427">
        <v>0</v>
      </c>
    </row>
    <row r="28" spans="1:11" ht="12.75">
      <c r="A28" s="19">
        <v>17</v>
      </c>
      <c r="B28" s="20" t="s">
        <v>902</v>
      </c>
      <c r="C28" s="427">
        <v>667</v>
      </c>
      <c r="D28" s="427">
        <v>33.35</v>
      </c>
      <c r="E28" s="427">
        <v>0</v>
      </c>
      <c r="F28" s="427">
        <v>0</v>
      </c>
      <c r="G28" s="427">
        <v>0</v>
      </c>
      <c r="H28" s="427">
        <v>0</v>
      </c>
      <c r="I28" s="427">
        <v>667</v>
      </c>
      <c r="J28" s="427">
        <v>33.35</v>
      </c>
      <c r="K28" s="427">
        <v>0</v>
      </c>
    </row>
    <row r="29" spans="1:11" ht="12.75">
      <c r="A29" s="19">
        <v>18</v>
      </c>
      <c r="B29" s="20" t="s">
        <v>903</v>
      </c>
      <c r="C29" s="427">
        <v>429</v>
      </c>
      <c r="D29" s="427">
        <v>21.45</v>
      </c>
      <c r="E29" s="427">
        <v>262</v>
      </c>
      <c r="F29" s="427">
        <v>13.1</v>
      </c>
      <c r="G29" s="427">
        <v>0</v>
      </c>
      <c r="H29" s="427">
        <v>0</v>
      </c>
      <c r="I29" s="427">
        <v>167</v>
      </c>
      <c r="J29" s="427">
        <v>8.35</v>
      </c>
      <c r="K29" s="427">
        <v>0</v>
      </c>
    </row>
    <row r="30" spans="1:11" ht="12.75">
      <c r="A30" s="19">
        <v>19</v>
      </c>
      <c r="B30" s="20" t="s">
        <v>904</v>
      </c>
      <c r="C30" s="427">
        <v>836</v>
      </c>
      <c r="D30" s="427">
        <v>41.8</v>
      </c>
      <c r="E30" s="427">
        <v>122</v>
      </c>
      <c r="F30" s="427">
        <v>6.1</v>
      </c>
      <c r="G30" s="427">
        <v>0</v>
      </c>
      <c r="H30" s="427">
        <v>0</v>
      </c>
      <c r="I30" s="427">
        <v>714</v>
      </c>
      <c r="J30" s="427">
        <v>35.699999999999996</v>
      </c>
      <c r="K30" s="427">
        <v>0</v>
      </c>
    </row>
    <row r="31" spans="1:11" s="13" customFormat="1" ht="12.75">
      <c r="A31" s="19">
        <v>20</v>
      </c>
      <c r="B31" s="20" t="s">
        <v>905</v>
      </c>
      <c r="C31" s="427">
        <v>746</v>
      </c>
      <c r="D31" s="427">
        <v>37.3</v>
      </c>
      <c r="E31" s="427">
        <v>452</v>
      </c>
      <c r="F31" s="427">
        <v>22.6</v>
      </c>
      <c r="G31" s="427">
        <v>0</v>
      </c>
      <c r="H31" s="427">
        <v>0</v>
      </c>
      <c r="I31" s="427">
        <v>294</v>
      </c>
      <c r="J31" s="427">
        <v>14.699999999999996</v>
      </c>
      <c r="K31" s="427">
        <v>0</v>
      </c>
    </row>
    <row r="32" spans="1:11" s="13" customFormat="1" ht="12.75">
      <c r="A32" s="19">
        <v>21</v>
      </c>
      <c r="B32" s="20" t="s">
        <v>906</v>
      </c>
      <c r="C32" s="427">
        <v>999</v>
      </c>
      <c r="D32" s="427">
        <v>49.95</v>
      </c>
      <c r="E32" s="427">
        <v>324</v>
      </c>
      <c r="F32" s="427">
        <v>16.2</v>
      </c>
      <c r="G32" s="427">
        <v>0</v>
      </c>
      <c r="H32" s="427">
        <v>0</v>
      </c>
      <c r="I32" s="427">
        <v>675</v>
      </c>
      <c r="J32" s="427">
        <v>33.75</v>
      </c>
      <c r="K32" s="427">
        <v>0</v>
      </c>
    </row>
    <row r="33" spans="1:11" s="13" customFormat="1" ht="12.75">
      <c r="A33" s="3" t="s">
        <v>17</v>
      </c>
      <c r="B33" s="9"/>
      <c r="C33" s="9">
        <f>SUM(C12:C32)</f>
        <v>14503</v>
      </c>
      <c r="D33" s="9">
        <f aca="true" t="shared" si="0" ref="D33:J33">SUM(D12:D32)</f>
        <v>725.1500000000001</v>
      </c>
      <c r="E33" s="9">
        <f t="shared" si="0"/>
        <v>5359</v>
      </c>
      <c r="F33" s="9">
        <f t="shared" si="0"/>
        <v>267.94999999999993</v>
      </c>
      <c r="G33" s="9">
        <f t="shared" si="0"/>
        <v>0</v>
      </c>
      <c r="H33" s="9">
        <f t="shared" si="0"/>
        <v>0</v>
      </c>
      <c r="I33" s="9">
        <f t="shared" si="0"/>
        <v>9144</v>
      </c>
      <c r="J33" s="9">
        <f t="shared" si="0"/>
        <v>457.20000000000005</v>
      </c>
      <c r="K33" s="9">
        <f>SUM(K12:K32)</f>
        <v>0</v>
      </c>
    </row>
    <row r="34" s="13" customFormat="1" ht="12.75"/>
    <row r="35" s="13" customFormat="1" ht="12.75">
      <c r="A35" s="11" t="s">
        <v>40</v>
      </c>
    </row>
    <row r="36" spans="3:6" ht="15.75" customHeight="1">
      <c r="C36" s="537"/>
      <c r="D36" s="537"/>
      <c r="E36" s="537"/>
      <c r="F36" s="537"/>
    </row>
    <row r="37" spans="2:16" s="16" customFormat="1" ht="13.5" customHeight="1">
      <c r="B37" s="89"/>
      <c r="C37" s="89"/>
      <c r="D37" s="89"/>
      <c r="E37" s="89"/>
      <c r="F37" s="89"/>
      <c r="G37" s="89"/>
      <c r="H37" s="89"/>
      <c r="I37" s="89"/>
      <c r="J37" s="89"/>
      <c r="K37" s="89"/>
      <c r="L37" s="89"/>
      <c r="M37" s="89"/>
      <c r="N37" s="89"/>
      <c r="O37" s="89"/>
      <c r="P37" s="89"/>
    </row>
    <row r="38" spans="1:16" s="16" customFormat="1" ht="12.75" customHeight="1">
      <c r="A38" s="89"/>
      <c r="B38" s="89"/>
      <c r="C38" s="89"/>
      <c r="D38" s="89"/>
      <c r="E38" s="89"/>
      <c r="F38" s="89"/>
      <c r="G38" s="89"/>
      <c r="H38" s="89"/>
      <c r="I38" s="641" t="s">
        <v>1040</v>
      </c>
      <c r="J38" s="641"/>
      <c r="K38" s="641"/>
      <c r="L38" s="641"/>
      <c r="M38" s="89"/>
      <c r="N38" s="89"/>
      <c r="O38" s="89"/>
      <c r="P38" s="89"/>
    </row>
    <row r="39" spans="1:16" s="16" customFormat="1" ht="12.75" customHeight="1">
      <c r="A39" s="89"/>
      <c r="B39" s="89"/>
      <c r="C39" s="89"/>
      <c r="D39" s="89"/>
      <c r="E39" s="89"/>
      <c r="F39" s="89"/>
      <c r="G39" s="89"/>
      <c r="H39" s="89"/>
      <c r="I39" s="641"/>
      <c r="J39" s="641"/>
      <c r="K39" s="641"/>
      <c r="L39" s="641"/>
      <c r="M39" s="89"/>
      <c r="N39" s="89"/>
      <c r="O39" s="89"/>
      <c r="P39" s="89"/>
    </row>
    <row r="40" spans="1:12" s="16" customFormat="1" ht="27" customHeight="1">
      <c r="A40" s="15" t="s">
        <v>20</v>
      </c>
      <c r="B40" s="15"/>
      <c r="C40" s="15"/>
      <c r="D40" s="15"/>
      <c r="E40" s="15"/>
      <c r="F40" s="15"/>
      <c r="H40" s="37"/>
      <c r="I40" s="641"/>
      <c r="J40" s="641"/>
      <c r="K40" s="641"/>
      <c r="L40" s="641"/>
    </row>
    <row r="41" s="16" customFormat="1" ht="12.75">
      <c r="A41" s="15"/>
    </row>
    <row r="42" spans="1:10" ht="12.75">
      <c r="A42" s="696"/>
      <c r="B42" s="696"/>
      <c r="C42" s="696"/>
      <c r="D42" s="696"/>
      <c r="E42" s="696"/>
      <c r="F42" s="696"/>
      <c r="G42" s="696"/>
      <c r="H42" s="696"/>
      <c r="I42" s="696"/>
      <c r="J42" s="696"/>
    </row>
  </sheetData>
  <sheetProtection/>
  <mergeCells count="17">
    <mergeCell ref="A42:J42"/>
    <mergeCell ref="K9:K10"/>
    <mergeCell ref="I38:L40"/>
    <mergeCell ref="C8:J8"/>
    <mergeCell ref="A9:A10"/>
    <mergeCell ref="B9:B10"/>
    <mergeCell ref="C9:D9"/>
    <mergeCell ref="E9:F9"/>
    <mergeCell ref="G9:H9"/>
    <mergeCell ref="I9:J9"/>
    <mergeCell ref="D1:E1"/>
    <mergeCell ref="J1:K1"/>
    <mergeCell ref="A2:J2"/>
    <mergeCell ref="A3:J3"/>
    <mergeCell ref="A5:L5"/>
    <mergeCell ref="A7:B7"/>
    <mergeCell ref="I7:K7"/>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99" r:id="rId1"/>
</worksheet>
</file>

<file path=xl/worksheets/sheet39.xml><?xml version="1.0" encoding="utf-8"?>
<worksheet xmlns="http://schemas.openxmlformats.org/spreadsheetml/2006/main" xmlns:r="http://schemas.openxmlformats.org/officeDocument/2006/relationships">
  <sheetPr>
    <pageSetUpPr fitToPage="1"/>
  </sheetPr>
  <dimension ref="A1:O37"/>
  <sheetViews>
    <sheetView view="pageBreakPreview" zoomScaleSheetLayoutView="100" zoomScalePageLayoutView="0" workbookViewId="0" topLeftCell="A1">
      <selection activeCell="F35" sqref="F35:I37"/>
    </sheetView>
  </sheetViews>
  <sheetFormatPr defaultColWidth="9.140625" defaultRowHeight="12.75"/>
  <cols>
    <col min="1" max="1" width="7.140625" style="0" customWidth="1"/>
    <col min="2" max="2" width="14.8515625" style="0" customWidth="1"/>
    <col min="3" max="3" width="14.57421875" style="0" customWidth="1"/>
    <col min="4" max="4" width="16.57421875" style="301" customWidth="1"/>
    <col min="5" max="8" width="18.421875" style="301" customWidth="1"/>
  </cols>
  <sheetData>
    <row r="1" ht="12.75">
      <c r="H1" s="306" t="s">
        <v>511</v>
      </c>
    </row>
    <row r="2" spans="1:15" ht="18">
      <c r="A2" s="689" t="s">
        <v>0</v>
      </c>
      <c r="B2" s="689"/>
      <c r="C2" s="689"/>
      <c r="D2" s="689"/>
      <c r="E2" s="689"/>
      <c r="F2" s="689"/>
      <c r="G2" s="689"/>
      <c r="H2" s="689"/>
      <c r="I2" s="248"/>
      <c r="J2" s="248"/>
      <c r="K2" s="248"/>
      <c r="L2" s="248"/>
      <c r="M2" s="248"/>
      <c r="N2" s="248"/>
      <c r="O2" s="248"/>
    </row>
    <row r="3" spans="1:15" ht="21">
      <c r="A3" s="690" t="s">
        <v>697</v>
      </c>
      <c r="B3" s="690"/>
      <c r="C3" s="690"/>
      <c r="D3" s="690"/>
      <c r="E3" s="690"/>
      <c r="F3" s="690"/>
      <c r="G3" s="690"/>
      <c r="H3" s="690"/>
      <c r="I3" s="249"/>
      <c r="J3" s="249"/>
      <c r="K3" s="249"/>
      <c r="L3" s="249"/>
      <c r="M3" s="249"/>
      <c r="N3" s="249"/>
      <c r="O3" s="249"/>
    </row>
    <row r="4" spans="1:15" ht="15">
      <c r="A4" s="218"/>
      <c r="B4" s="218"/>
      <c r="C4" s="218"/>
      <c r="D4" s="298"/>
      <c r="E4" s="298"/>
      <c r="F4" s="298"/>
      <c r="G4" s="298"/>
      <c r="H4" s="298"/>
      <c r="I4" s="218"/>
      <c r="J4" s="218"/>
      <c r="K4" s="218"/>
      <c r="L4" s="218"/>
      <c r="M4" s="218"/>
      <c r="N4" s="218"/>
      <c r="O4" s="218"/>
    </row>
    <row r="5" spans="1:15" ht="18">
      <c r="A5" s="689" t="s">
        <v>510</v>
      </c>
      <c r="B5" s="689"/>
      <c r="C5" s="689"/>
      <c r="D5" s="689"/>
      <c r="E5" s="689"/>
      <c r="F5" s="689"/>
      <c r="G5" s="689"/>
      <c r="H5" s="689"/>
      <c r="I5" s="248"/>
      <c r="J5" s="248"/>
      <c r="K5" s="248"/>
      <c r="L5" s="248"/>
      <c r="M5" s="248"/>
      <c r="N5" s="248"/>
      <c r="O5" s="248"/>
    </row>
    <row r="6" spans="1:15" ht="15">
      <c r="A6" s="219" t="s">
        <v>254</v>
      </c>
      <c r="B6" s="219"/>
      <c r="C6" s="218"/>
      <c r="D6" s="298"/>
      <c r="E6" s="298"/>
      <c r="F6" s="803" t="s">
        <v>776</v>
      </c>
      <c r="G6" s="803"/>
      <c r="H6" s="803"/>
      <c r="I6" s="218"/>
      <c r="J6" s="218"/>
      <c r="K6" s="218"/>
      <c r="L6" s="250"/>
      <c r="M6" s="250"/>
      <c r="N6" s="801"/>
      <c r="O6" s="801"/>
    </row>
    <row r="7" spans="1:8" ht="31.5" customHeight="1">
      <c r="A7" s="776" t="s">
        <v>2</v>
      </c>
      <c r="B7" s="776" t="s">
        <v>3</v>
      </c>
      <c r="C7" s="802" t="s">
        <v>382</v>
      </c>
      <c r="D7" s="798" t="s">
        <v>488</v>
      </c>
      <c r="E7" s="799"/>
      <c r="F7" s="799"/>
      <c r="G7" s="799"/>
      <c r="H7" s="800"/>
    </row>
    <row r="8" spans="1:8" ht="34.5" customHeight="1">
      <c r="A8" s="776"/>
      <c r="B8" s="776"/>
      <c r="C8" s="802"/>
      <c r="D8" s="299" t="s">
        <v>489</v>
      </c>
      <c r="E8" s="299" t="s">
        <v>490</v>
      </c>
      <c r="F8" s="299" t="s">
        <v>491</v>
      </c>
      <c r="G8" s="299" t="s">
        <v>647</v>
      </c>
      <c r="H8" s="299" t="s">
        <v>46</v>
      </c>
    </row>
    <row r="9" spans="1:8" ht="15">
      <c r="A9" s="235">
        <v>1</v>
      </c>
      <c r="B9" s="235">
        <v>2</v>
      </c>
      <c r="C9" s="235">
        <v>3</v>
      </c>
      <c r="D9" s="235">
        <v>4</v>
      </c>
      <c r="E9" s="235">
        <v>5</v>
      </c>
      <c r="F9" s="235">
        <v>6</v>
      </c>
      <c r="G9" s="235">
        <v>7</v>
      </c>
      <c r="H9" s="235">
        <v>8</v>
      </c>
    </row>
    <row r="10" spans="1:8" ht="12.75">
      <c r="A10" s="19">
        <v>1</v>
      </c>
      <c r="B10" s="20" t="s">
        <v>886</v>
      </c>
      <c r="C10" s="398">
        <v>775</v>
      </c>
      <c r="D10" s="398">
        <v>775</v>
      </c>
      <c r="E10" s="398">
        <v>0</v>
      </c>
      <c r="F10" s="398">
        <v>0</v>
      </c>
      <c r="G10" s="398">
        <v>0</v>
      </c>
      <c r="H10" s="398">
        <v>0</v>
      </c>
    </row>
    <row r="11" spans="1:8" ht="12.75">
      <c r="A11" s="19">
        <v>2</v>
      </c>
      <c r="B11" s="20" t="s">
        <v>887</v>
      </c>
      <c r="C11" s="398">
        <v>1120</v>
      </c>
      <c r="D11" s="398">
        <v>1120</v>
      </c>
      <c r="E11" s="398">
        <v>0</v>
      </c>
      <c r="F11" s="398">
        <v>0</v>
      </c>
      <c r="G11" s="398">
        <v>0</v>
      </c>
      <c r="H11" s="398">
        <v>0</v>
      </c>
    </row>
    <row r="12" spans="1:8" ht="12.75">
      <c r="A12" s="19">
        <v>3</v>
      </c>
      <c r="B12" s="20" t="s">
        <v>888</v>
      </c>
      <c r="C12" s="398">
        <v>388</v>
      </c>
      <c r="D12" s="398">
        <v>0</v>
      </c>
      <c r="E12" s="398">
        <v>0</v>
      </c>
      <c r="F12" s="398">
        <v>0</v>
      </c>
      <c r="G12" s="398">
        <v>388</v>
      </c>
      <c r="H12" s="398"/>
    </row>
    <row r="13" spans="1:8" ht="12.75">
      <c r="A13" s="19">
        <v>4</v>
      </c>
      <c r="B13" s="20" t="s">
        <v>889</v>
      </c>
      <c r="C13" s="398">
        <v>618</v>
      </c>
      <c r="D13" s="398">
        <v>618</v>
      </c>
      <c r="E13" s="398">
        <v>0</v>
      </c>
      <c r="F13" s="398">
        <v>0</v>
      </c>
      <c r="G13" s="398">
        <v>0</v>
      </c>
      <c r="H13" s="398">
        <v>0</v>
      </c>
    </row>
    <row r="14" spans="1:8" ht="12.75">
      <c r="A14" s="19">
        <v>5</v>
      </c>
      <c r="B14" s="20" t="s">
        <v>890</v>
      </c>
      <c r="C14" s="398">
        <v>598</v>
      </c>
      <c r="D14" s="398">
        <v>0</v>
      </c>
      <c r="E14" s="398">
        <v>0</v>
      </c>
      <c r="F14" s="398">
        <v>0</v>
      </c>
      <c r="G14" s="398">
        <v>598</v>
      </c>
      <c r="H14" s="398">
        <v>0</v>
      </c>
    </row>
    <row r="15" spans="1:8" ht="12.75">
      <c r="A15" s="19">
        <v>6</v>
      </c>
      <c r="B15" s="20" t="s">
        <v>891</v>
      </c>
      <c r="C15" s="398">
        <v>868</v>
      </c>
      <c r="D15" s="398">
        <v>868</v>
      </c>
      <c r="E15" s="398">
        <v>0</v>
      </c>
      <c r="F15" s="398">
        <v>0</v>
      </c>
      <c r="G15" s="398">
        <v>0</v>
      </c>
      <c r="H15" s="398">
        <v>0</v>
      </c>
    </row>
    <row r="16" spans="1:8" ht="12.75">
      <c r="A16" s="19">
        <v>7</v>
      </c>
      <c r="B16" s="20" t="s">
        <v>892</v>
      </c>
      <c r="C16" s="398">
        <v>527</v>
      </c>
      <c r="D16" s="398">
        <v>527</v>
      </c>
      <c r="E16" s="398">
        <v>0</v>
      </c>
      <c r="F16" s="398">
        <v>0</v>
      </c>
      <c r="G16" s="398">
        <v>0</v>
      </c>
      <c r="H16" s="398">
        <v>0</v>
      </c>
    </row>
    <row r="17" spans="1:8" ht="12.75">
      <c r="A17" s="19">
        <v>8</v>
      </c>
      <c r="B17" s="20" t="s">
        <v>893</v>
      </c>
      <c r="C17" s="398">
        <v>745</v>
      </c>
      <c r="D17" s="398">
        <v>745</v>
      </c>
      <c r="E17" s="398">
        <v>0</v>
      </c>
      <c r="F17" s="398">
        <v>0</v>
      </c>
      <c r="G17" s="398">
        <v>0</v>
      </c>
      <c r="H17" s="398">
        <v>0</v>
      </c>
    </row>
    <row r="18" spans="1:8" ht="12.75">
      <c r="A18" s="19">
        <v>9</v>
      </c>
      <c r="B18" s="20" t="s">
        <v>894</v>
      </c>
      <c r="C18" s="398">
        <v>594</v>
      </c>
      <c r="D18" s="398">
        <v>594</v>
      </c>
      <c r="E18" s="398">
        <v>0</v>
      </c>
      <c r="F18" s="398">
        <v>0</v>
      </c>
      <c r="G18" s="398">
        <v>0</v>
      </c>
      <c r="H18" s="398">
        <v>0</v>
      </c>
    </row>
    <row r="19" spans="1:8" ht="12.75">
      <c r="A19" s="19">
        <v>10</v>
      </c>
      <c r="B19" s="20" t="s">
        <v>895</v>
      </c>
      <c r="C19" s="398">
        <v>779</v>
      </c>
      <c r="D19" s="398">
        <v>763</v>
      </c>
      <c r="E19" s="398">
        <v>0</v>
      </c>
      <c r="F19" s="398">
        <v>13</v>
      </c>
      <c r="G19" s="398">
        <v>0</v>
      </c>
      <c r="H19" s="398">
        <v>0</v>
      </c>
    </row>
    <row r="20" spans="1:8" ht="12.75">
      <c r="A20" s="19">
        <v>11</v>
      </c>
      <c r="B20" s="20" t="s">
        <v>896</v>
      </c>
      <c r="C20" s="398">
        <v>787</v>
      </c>
      <c r="D20" s="398">
        <v>244</v>
      </c>
      <c r="E20" s="398">
        <v>0</v>
      </c>
      <c r="F20" s="398">
        <v>0</v>
      </c>
      <c r="G20" s="398">
        <v>543</v>
      </c>
      <c r="H20" s="398">
        <v>0</v>
      </c>
    </row>
    <row r="21" spans="1:8" ht="12.75">
      <c r="A21" s="19">
        <v>12</v>
      </c>
      <c r="B21" s="20" t="s">
        <v>897</v>
      </c>
      <c r="C21" s="398">
        <v>746</v>
      </c>
      <c r="D21" s="398">
        <v>654</v>
      </c>
      <c r="E21" s="398">
        <v>0</v>
      </c>
      <c r="F21" s="398">
        <v>92</v>
      </c>
      <c r="G21" s="398">
        <v>0</v>
      </c>
      <c r="H21" s="398">
        <v>0</v>
      </c>
    </row>
    <row r="22" spans="1:8" ht="12.75">
      <c r="A22" s="19">
        <v>13</v>
      </c>
      <c r="B22" s="20" t="s">
        <v>898</v>
      </c>
      <c r="C22" s="398">
        <v>835</v>
      </c>
      <c r="D22" s="398">
        <v>835</v>
      </c>
      <c r="E22" s="398">
        <v>0</v>
      </c>
      <c r="F22" s="398">
        <v>0</v>
      </c>
      <c r="G22" s="398">
        <v>0</v>
      </c>
      <c r="H22" s="398">
        <v>0</v>
      </c>
    </row>
    <row r="23" spans="1:8" ht="12.75">
      <c r="A23" s="19">
        <v>14</v>
      </c>
      <c r="B23" s="20" t="s">
        <v>899</v>
      </c>
      <c r="C23" s="398">
        <v>611</v>
      </c>
      <c r="D23" s="153">
        <v>177</v>
      </c>
      <c r="E23" s="153">
        <v>0</v>
      </c>
      <c r="F23" s="153">
        <v>0</v>
      </c>
      <c r="G23" s="153">
        <v>434</v>
      </c>
      <c r="H23" s="153">
        <v>0</v>
      </c>
    </row>
    <row r="24" spans="1:8" ht="12.75">
      <c r="A24" s="19">
        <v>15</v>
      </c>
      <c r="B24" s="20" t="s">
        <v>900</v>
      </c>
      <c r="C24" s="398">
        <v>418</v>
      </c>
      <c r="D24" s="153">
        <v>418</v>
      </c>
      <c r="E24" s="153">
        <v>0</v>
      </c>
      <c r="F24" s="153">
        <v>0</v>
      </c>
      <c r="G24" s="153">
        <v>0</v>
      </c>
      <c r="H24" s="153">
        <v>0</v>
      </c>
    </row>
    <row r="25" spans="1:8" ht="12.75">
      <c r="A25" s="19">
        <v>16</v>
      </c>
      <c r="B25" s="20" t="s">
        <v>901</v>
      </c>
      <c r="C25" s="398">
        <v>422</v>
      </c>
      <c r="D25" s="153">
        <v>422</v>
      </c>
      <c r="E25" s="153">
        <v>0</v>
      </c>
      <c r="F25" s="153">
        <v>0</v>
      </c>
      <c r="G25" s="153">
        <v>0</v>
      </c>
      <c r="H25" s="153">
        <v>0</v>
      </c>
    </row>
    <row r="26" spans="1:8" ht="12.75">
      <c r="A26" s="19">
        <v>17</v>
      </c>
      <c r="B26" s="20" t="s">
        <v>902</v>
      </c>
      <c r="C26" s="398">
        <v>648</v>
      </c>
      <c r="D26" s="153">
        <v>648</v>
      </c>
      <c r="E26" s="153">
        <v>0</v>
      </c>
      <c r="F26" s="153">
        <v>0</v>
      </c>
      <c r="G26" s="153">
        <v>0</v>
      </c>
      <c r="H26" s="153">
        <v>0</v>
      </c>
    </row>
    <row r="27" spans="1:8" ht="12.75">
      <c r="A27" s="19">
        <v>18</v>
      </c>
      <c r="B27" s="20" t="s">
        <v>903</v>
      </c>
      <c r="C27" s="398">
        <v>410</v>
      </c>
      <c r="D27" s="153">
        <v>410</v>
      </c>
      <c r="E27" s="153">
        <v>0</v>
      </c>
      <c r="F27" s="153">
        <v>0</v>
      </c>
      <c r="G27" s="153">
        <v>0</v>
      </c>
      <c r="H27" s="153">
        <v>0</v>
      </c>
    </row>
    <row r="28" spans="1:8" ht="12.75">
      <c r="A28" s="19">
        <v>19</v>
      </c>
      <c r="B28" s="20" t="s">
        <v>904</v>
      </c>
      <c r="C28" s="398">
        <v>830</v>
      </c>
      <c r="D28" s="153">
        <v>830</v>
      </c>
      <c r="E28" s="153">
        <v>0</v>
      </c>
      <c r="F28" s="153">
        <v>0</v>
      </c>
      <c r="G28" s="153">
        <v>0</v>
      </c>
      <c r="H28" s="153">
        <v>0</v>
      </c>
    </row>
    <row r="29" spans="1:8" ht="15" customHeight="1">
      <c r="A29" s="19">
        <v>20</v>
      </c>
      <c r="B29" s="20" t="s">
        <v>905</v>
      </c>
      <c r="C29" s="398">
        <v>717</v>
      </c>
      <c r="D29" s="153">
        <v>717</v>
      </c>
      <c r="E29" s="153">
        <v>0</v>
      </c>
      <c r="F29" s="153">
        <v>0</v>
      </c>
      <c r="G29" s="153">
        <v>0</v>
      </c>
      <c r="H29" s="153">
        <v>0</v>
      </c>
    </row>
    <row r="30" spans="1:8" ht="15" customHeight="1">
      <c r="A30" s="19">
        <v>21</v>
      </c>
      <c r="B30" s="20" t="s">
        <v>906</v>
      </c>
      <c r="C30" s="398">
        <v>951</v>
      </c>
      <c r="D30" s="153">
        <v>951</v>
      </c>
      <c r="E30" s="153">
        <v>0</v>
      </c>
      <c r="F30" s="153">
        <v>0</v>
      </c>
      <c r="G30" s="153">
        <v>0</v>
      </c>
      <c r="H30" s="153">
        <v>0</v>
      </c>
    </row>
    <row r="31" spans="1:8" ht="15" customHeight="1">
      <c r="A31" s="158" t="s">
        <v>17</v>
      </c>
      <c r="B31" s="158"/>
      <c r="C31" s="180">
        <f aca="true" t="shared" si="0" ref="C31:H31">SUM(C10:C30)</f>
        <v>14387</v>
      </c>
      <c r="D31" s="180">
        <f t="shared" si="0"/>
        <v>12316</v>
      </c>
      <c r="E31" s="180">
        <f t="shared" si="0"/>
        <v>0</v>
      </c>
      <c r="F31" s="180">
        <f t="shared" si="0"/>
        <v>105</v>
      </c>
      <c r="G31" s="180">
        <f t="shared" si="0"/>
        <v>1963</v>
      </c>
      <c r="H31" s="180">
        <f t="shared" si="0"/>
        <v>0</v>
      </c>
    </row>
    <row r="32" spans="1:8" ht="15" customHeight="1">
      <c r="A32" s="224"/>
      <c r="B32" s="224"/>
      <c r="C32" s="224"/>
      <c r="D32" s="225"/>
      <c r="E32" s="225"/>
      <c r="F32" s="225"/>
      <c r="G32" s="225"/>
      <c r="H32" s="225"/>
    </row>
    <row r="33" spans="1:8" ht="15" customHeight="1">
      <c r="A33" s="224"/>
      <c r="B33" s="224"/>
      <c r="C33" s="224"/>
      <c r="D33" s="225"/>
      <c r="E33" s="225"/>
      <c r="F33" s="225"/>
      <c r="G33" s="225"/>
      <c r="H33" s="225"/>
    </row>
    <row r="34" spans="1:9" ht="15" customHeight="1">
      <c r="A34" s="224"/>
      <c r="B34" s="224"/>
      <c r="C34" s="224"/>
      <c r="D34" s="239"/>
      <c r="E34" s="239"/>
      <c r="F34" s="239"/>
      <c r="G34" s="239"/>
      <c r="H34" s="239"/>
      <c r="I34" s="239"/>
    </row>
    <row r="35" spans="1:9" ht="12.75">
      <c r="A35" s="224" t="s">
        <v>12</v>
      </c>
      <c r="C35" s="224"/>
      <c r="D35" s="239"/>
      <c r="E35" s="239"/>
      <c r="F35" s="641" t="s">
        <v>1040</v>
      </c>
      <c r="G35" s="641"/>
      <c r="H35" s="641"/>
      <c r="I35" s="641"/>
    </row>
    <row r="36" spans="4:9" ht="12.75">
      <c r="D36" s="239"/>
      <c r="E36" s="239"/>
      <c r="F36" s="641"/>
      <c r="G36" s="641"/>
      <c r="H36" s="641"/>
      <c r="I36" s="641"/>
    </row>
    <row r="37" spans="4:9" ht="35.25" customHeight="1">
      <c r="D37" s="229"/>
      <c r="E37" s="229"/>
      <c r="F37" s="641"/>
      <c r="G37" s="641"/>
      <c r="H37" s="641"/>
      <c r="I37" s="641"/>
    </row>
  </sheetData>
  <sheetProtection/>
  <mergeCells count="10">
    <mergeCell ref="A2:H2"/>
    <mergeCell ref="A3:H3"/>
    <mergeCell ref="A5:H5"/>
    <mergeCell ref="D7:H7"/>
    <mergeCell ref="F35:I37"/>
    <mergeCell ref="N6:O6"/>
    <mergeCell ref="A7:A8"/>
    <mergeCell ref="B7:B8"/>
    <mergeCell ref="C7:C8"/>
    <mergeCell ref="F6:H6"/>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r:id="rId1"/>
  <colBreaks count="1" manualBreakCount="1">
    <brk id="8"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T57"/>
  <sheetViews>
    <sheetView tabSelected="1" view="pageBreakPreview" zoomScale="86" zoomScaleNormal="80" zoomScaleSheetLayoutView="86" zoomScalePageLayoutView="0" workbookViewId="0" topLeftCell="A28">
      <selection activeCell="F50" sqref="F50"/>
    </sheetView>
  </sheetViews>
  <sheetFormatPr defaultColWidth="9.140625" defaultRowHeight="12.75"/>
  <cols>
    <col min="1" max="1" width="9.28125" style="15" customWidth="1"/>
    <col min="2" max="3" width="8.57421875" style="15" customWidth="1"/>
    <col min="4" max="4" width="12.00390625" style="15" customWidth="1"/>
    <col min="5" max="5" width="8.57421875" style="15" customWidth="1"/>
    <col min="6" max="6" width="9.57421875" style="15" customWidth="1"/>
    <col min="7" max="7" width="8.57421875" style="15" customWidth="1"/>
    <col min="8" max="8" width="11.7109375" style="15" customWidth="1"/>
    <col min="9" max="15" width="8.57421875" style="15" customWidth="1"/>
    <col min="16" max="16" width="8.421875" style="15" customWidth="1"/>
    <col min="17" max="19" width="8.57421875" style="15" customWidth="1"/>
    <col min="20" max="16384" width="9.140625" style="15" customWidth="1"/>
  </cols>
  <sheetData>
    <row r="1" spans="1:19" ht="12.75">
      <c r="A1" s="15" t="s">
        <v>11</v>
      </c>
      <c r="H1" s="618"/>
      <c r="I1" s="618"/>
      <c r="R1" s="613" t="s">
        <v>55</v>
      </c>
      <c r="S1" s="613"/>
    </row>
    <row r="2" spans="1:19" s="14" customFormat="1" ht="15.75">
      <c r="A2" s="614" t="s">
        <v>0</v>
      </c>
      <c r="B2" s="614"/>
      <c r="C2" s="614"/>
      <c r="D2" s="614"/>
      <c r="E2" s="614"/>
      <c r="F2" s="614"/>
      <c r="G2" s="614"/>
      <c r="H2" s="614"/>
      <c r="I2" s="614"/>
      <c r="J2" s="614"/>
      <c r="K2" s="614"/>
      <c r="L2" s="614"/>
      <c r="M2" s="614"/>
      <c r="N2" s="614"/>
      <c r="O2" s="614"/>
      <c r="P2" s="614"/>
      <c r="Q2" s="614"/>
      <c r="R2" s="614"/>
      <c r="S2" s="614"/>
    </row>
    <row r="3" spans="1:19" s="14" customFormat="1" ht="20.25" customHeight="1">
      <c r="A3" s="615" t="s">
        <v>697</v>
      </c>
      <c r="B3" s="615"/>
      <c r="C3" s="615"/>
      <c r="D3" s="615"/>
      <c r="E3" s="615"/>
      <c r="F3" s="615"/>
      <c r="G3" s="615"/>
      <c r="H3" s="615"/>
      <c r="I3" s="615"/>
      <c r="J3" s="615"/>
      <c r="K3" s="615"/>
      <c r="L3" s="615"/>
      <c r="M3" s="615"/>
      <c r="N3" s="615"/>
      <c r="O3" s="615"/>
      <c r="P3" s="615"/>
      <c r="Q3" s="615"/>
      <c r="R3" s="615"/>
      <c r="S3" s="615"/>
    </row>
    <row r="5" spans="1:19" s="14" customFormat="1" ht="15.75">
      <c r="A5" s="616" t="s">
        <v>736</v>
      </c>
      <c r="B5" s="616"/>
      <c r="C5" s="616"/>
      <c r="D5" s="616"/>
      <c r="E5" s="616"/>
      <c r="F5" s="616"/>
      <c r="G5" s="616"/>
      <c r="H5" s="616"/>
      <c r="I5" s="616"/>
      <c r="J5" s="616"/>
      <c r="K5" s="616"/>
      <c r="L5" s="616"/>
      <c r="M5" s="616"/>
      <c r="N5" s="616"/>
      <c r="O5" s="616"/>
      <c r="P5" s="616"/>
      <c r="Q5" s="616"/>
      <c r="R5" s="616"/>
      <c r="S5" s="616"/>
    </row>
    <row r="6" spans="1:2" ht="12.75">
      <c r="A6" s="617" t="s">
        <v>160</v>
      </c>
      <c r="B6" s="617"/>
    </row>
    <row r="7" spans="1:19" ht="12.75">
      <c r="A7" s="617" t="s">
        <v>167</v>
      </c>
      <c r="B7" s="617"/>
      <c r="C7" s="617"/>
      <c r="D7" s="617"/>
      <c r="E7" s="617"/>
      <c r="F7" s="617"/>
      <c r="G7" s="617"/>
      <c r="H7" s="617"/>
      <c r="I7" s="617"/>
      <c r="R7" s="32"/>
      <c r="S7" s="32"/>
    </row>
    <row r="9" spans="1:12" ht="18" customHeight="1">
      <c r="A9" s="5"/>
      <c r="B9" s="604" t="s">
        <v>42</v>
      </c>
      <c r="C9" s="604"/>
      <c r="D9" s="604" t="s">
        <v>43</v>
      </c>
      <c r="E9" s="604"/>
      <c r="F9" s="604" t="s">
        <v>44</v>
      </c>
      <c r="G9" s="604"/>
      <c r="H9" s="619" t="s">
        <v>45</v>
      </c>
      <c r="I9" s="619"/>
      <c r="J9" s="604" t="s">
        <v>46</v>
      </c>
      <c r="K9" s="604"/>
      <c r="L9" s="28" t="s">
        <v>17</v>
      </c>
    </row>
    <row r="10" spans="1:12" s="71" customFormat="1" ht="13.5" customHeight="1">
      <c r="A10" s="73">
        <v>1</v>
      </c>
      <c r="B10" s="603">
        <v>2</v>
      </c>
      <c r="C10" s="603"/>
      <c r="D10" s="603">
        <v>3</v>
      </c>
      <c r="E10" s="603"/>
      <c r="F10" s="603">
        <v>4</v>
      </c>
      <c r="G10" s="603"/>
      <c r="H10" s="603">
        <v>5</v>
      </c>
      <c r="I10" s="603"/>
      <c r="J10" s="603">
        <v>6</v>
      </c>
      <c r="K10" s="603"/>
      <c r="L10" s="73">
        <v>7</v>
      </c>
    </row>
    <row r="11" spans="1:12" ht="12.75">
      <c r="A11" s="3" t="s">
        <v>47</v>
      </c>
      <c r="B11" s="597">
        <v>128</v>
      </c>
      <c r="C11" s="597"/>
      <c r="D11" s="597">
        <v>0</v>
      </c>
      <c r="E11" s="597"/>
      <c r="F11" s="597">
        <v>150</v>
      </c>
      <c r="G11" s="597"/>
      <c r="H11" s="597">
        <v>15</v>
      </c>
      <c r="I11" s="597"/>
      <c r="J11" s="597">
        <v>50</v>
      </c>
      <c r="K11" s="597"/>
      <c r="L11" s="19">
        <f>SUM(B11:K11)</f>
        <v>343</v>
      </c>
    </row>
    <row r="12" spans="1:12" ht="12.75">
      <c r="A12" s="3" t="s">
        <v>48</v>
      </c>
      <c r="B12" s="597">
        <v>12315</v>
      </c>
      <c r="C12" s="597"/>
      <c r="D12" s="597">
        <v>12</v>
      </c>
      <c r="E12" s="597"/>
      <c r="F12" s="597">
        <v>10835</v>
      </c>
      <c r="G12" s="597"/>
      <c r="H12" s="597">
        <v>599</v>
      </c>
      <c r="I12" s="597"/>
      <c r="J12" s="597">
        <v>5492</v>
      </c>
      <c r="K12" s="597"/>
      <c r="L12" s="19">
        <f>SUM(B12:K12)</f>
        <v>29253</v>
      </c>
    </row>
    <row r="13" spans="1:12" ht="12.75">
      <c r="A13" s="3" t="s">
        <v>17</v>
      </c>
      <c r="B13" s="590">
        <f>SUM(B11:B12)</f>
        <v>12443</v>
      </c>
      <c r="C13" s="590"/>
      <c r="D13" s="590">
        <f>SUM(D11:D12)</f>
        <v>12</v>
      </c>
      <c r="E13" s="590"/>
      <c r="F13" s="590">
        <f>SUM(F11:F12)</f>
        <v>10985</v>
      </c>
      <c r="G13" s="590"/>
      <c r="H13" s="590">
        <f>SUM(H11:H12)</f>
        <v>614</v>
      </c>
      <c r="I13" s="590"/>
      <c r="J13" s="590">
        <f>SUM(J11:J12)</f>
        <v>5542</v>
      </c>
      <c r="K13" s="590"/>
      <c r="L13" s="19">
        <f>SUM(B13:K13)</f>
        <v>29596</v>
      </c>
    </row>
    <row r="14" spans="1:12" ht="12.75">
      <c r="A14" s="12"/>
      <c r="B14" s="12"/>
      <c r="C14" s="12"/>
      <c r="D14" s="12"/>
      <c r="E14" s="12"/>
      <c r="F14" s="12"/>
      <c r="G14" s="12"/>
      <c r="H14" s="12"/>
      <c r="I14" s="12"/>
      <c r="J14" s="12"/>
      <c r="K14" s="12"/>
      <c r="L14" s="12"/>
    </row>
    <row r="15" spans="1:12" ht="12.75">
      <c r="A15" s="609" t="s">
        <v>422</v>
      </c>
      <c r="B15" s="609"/>
      <c r="C15" s="609"/>
      <c r="D15" s="609"/>
      <c r="E15" s="609"/>
      <c r="F15" s="609"/>
      <c r="G15" s="609"/>
      <c r="H15" s="12"/>
      <c r="I15" s="12"/>
      <c r="J15" s="12"/>
      <c r="K15" s="12"/>
      <c r="L15" s="12"/>
    </row>
    <row r="16" spans="1:12" ht="12.75" customHeight="1">
      <c r="A16" s="611" t="s">
        <v>176</v>
      </c>
      <c r="B16" s="612"/>
      <c r="C16" s="610" t="s">
        <v>202</v>
      </c>
      <c r="D16" s="610"/>
      <c r="E16" s="3" t="s">
        <v>17</v>
      </c>
      <c r="I16" s="12"/>
      <c r="J16" s="12"/>
      <c r="K16" s="12"/>
      <c r="L16" s="12"/>
    </row>
    <row r="17" spans="1:12" ht="12.75">
      <c r="A17" s="584">
        <v>600</v>
      </c>
      <c r="B17" s="586"/>
      <c r="C17" s="584">
        <v>2900</v>
      </c>
      <c r="D17" s="586"/>
      <c r="E17" s="3">
        <v>3500</v>
      </c>
      <c r="I17" s="12"/>
      <c r="J17" s="12"/>
      <c r="K17" s="12"/>
      <c r="L17" s="12"/>
    </row>
    <row r="18" spans="1:12" ht="12.75">
      <c r="A18" s="584"/>
      <c r="B18" s="586"/>
      <c r="C18" s="584"/>
      <c r="D18" s="586"/>
      <c r="E18" s="3"/>
      <c r="I18" s="12"/>
      <c r="J18" s="12"/>
      <c r="K18" s="12"/>
      <c r="L18" s="12"/>
    </row>
    <row r="19" spans="1:12" ht="12.75">
      <c r="A19" s="270"/>
      <c r="B19" s="270"/>
      <c r="C19" s="270"/>
      <c r="D19" s="270"/>
      <c r="E19" s="270"/>
      <c r="F19" s="270"/>
      <c r="G19" s="270"/>
      <c r="H19" s="12"/>
      <c r="I19" s="12"/>
      <c r="J19" s="12"/>
      <c r="K19" s="12"/>
      <c r="L19" s="12"/>
    </row>
    <row r="21" spans="1:19" ht="18.75" customHeight="1">
      <c r="A21" s="608" t="s">
        <v>168</v>
      </c>
      <c r="B21" s="608"/>
      <c r="C21" s="608"/>
      <c r="D21" s="608"/>
      <c r="E21" s="608"/>
      <c r="F21" s="608"/>
      <c r="G21" s="608"/>
      <c r="H21" s="608"/>
      <c r="I21" s="608"/>
      <c r="J21" s="608"/>
      <c r="K21" s="608"/>
      <c r="L21" s="608"/>
      <c r="M21" s="608"/>
      <c r="N21" s="608"/>
      <c r="O21" s="608"/>
      <c r="P21" s="608"/>
      <c r="Q21" s="608"/>
      <c r="R21" s="608"/>
      <c r="S21" s="608"/>
    </row>
    <row r="22" spans="1:20" ht="12.75">
      <c r="A22" s="604" t="s">
        <v>22</v>
      </c>
      <c r="B22" s="604" t="s">
        <v>49</v>
      </c>
      <c r="C22" s="604"/>
      <c r="D22" s="604"/>
      <c r="E22" s="629" t="s">
        <v>23</v>
      </c>
      <c r="F22" s="629"/>
      <c r="G22" s="629"/>
      <c r="H22" s="629"/>
      <c r="I22" s="629"/>
      <c r="J22" s="629"/>
      <c r="K22" s="629"/>
      <c r="L22" s="629"/>
      <c r="M22" s="590" t="s">
        <v>24</v>
      </c>
      <c r="N22" s="590"/>
      <c r="O22" s="590"/>
      <c r="P22" s="590"/>
      <c r="Q22" s="590"/>
      <c r="R22" s="590"/>
      <c r="S22" s="590"/>
      <c r="T22" s="590"/>
    </row>
    <row r="23" spans="1:20" ht="33.75" customHeight="1">
      <c r="A23" s="604"/>
      <c r="B23" s="604"/>
      <c r="C23" s="604"/>
      <c r="D23" s="604"/>
      <c r="E23" s="587" t="s">
        <v>130</v>
      </c>
      <c r="F23" s="589"/>
      <c r="G23" s="587" t="s">
        <v>169</v>
      </c>
      <c r="H23" s="589"/>
      <c r="I23" s="604" t="s">
        <v>50</v>
      </c>
      <c r="J23" s="604"/>
      <c r="K23" s="587" t="s">
        <v>93</v>
      </c>
      <c r="L23" s="589"/>
      <c r="M23" s="587" t="s">
        <v>94</v>
      </c>
      <c r="N23" s="589"/>
      <c r="O23" s="587" t="s">
        <v>169</v>
      </c>
      <c r="P23" s="589"/>
      <c r="Q23" s="604" t="s">
        <v>50</v>
      </c>
      <c r="R23" s="604"/>
      <c r="S23" s="604" t="s">
        <v>93</v>
      </c>
      <c r="T23" s="604"/>
    </row>
    <row r="24" spans="1:20" s="71" customFormat="1" ht="15.75" customHeight="1">
      <c r="A24" s="73">
        <v>1</v>
      </c>
      <c r="B24" s="625">
        <v>2</v>
      </c>
      <c r="C24" s="626"/>
      <c r="D24" s="627"/>
      <c r="E24" s="625">
        <v>3</v>
      </c>
      <c r="F24" s="627"/>
      <c r="G24" s="625">
        <v>4</v>
      </c>
      <c r="H24" s="627"/>
      <c r="I24" s="603">
        <v>5</v>
      </c>
      <c r="J24" s="603"/>
      <c r="K24" s="603">
        <v>6</v>
      </c>
      <c r="L24" s="603"/>
      <c r="M24" s="625">
        <v>3</v>
      </c>
      <c r="N24" s="627"/>
      <c r="O24" s="625">
        <v>4</v>
      </c>
      <c r="P24" s="627"/>
      <c r="Q24" s="603">
        <v>5</v>
      </c>
      <c r="R24" s="603"/>
      <c r="S24" s="603">
        <v>6</v>
      </c>
      <c r="T24" s="603"/>
    </row>
    <row r="25" spans="1:20" ht="27.75" customHeight="1">
      <c r="A25" s="70">
        <v>1</v>
      </c>
      <c r="B25" s="630" t="s">
        <v>481</v>
      </c>
      <c r="C25" s="631"/>
      <c r="D25" s="632"/>
      <c r="E25" s="599">
        <v>100</v>
      </c>
      <c r="F25" s="600"/>
      <c r="G25" s="584" t="s">
        <v>349</v>
      </c>
      <c r="H25" s="586"/>
      <c r="I25" s="597">
        <v>340</v>
      </c>
      <c r="J25" s="597"/>
      <c r="K25" s="597">
        <v>8</v>
      </c>
      <c r="L25" s="597"/>
      <c r="M25" s="599">
        <v>150</v>
      </c>
      <c r="N25" s="600"/>
      <c r="O25" s="584" t="s">
        <v>349</v>
      </c>
      <c r="P25" s="586"/>
      <c r="Q25" s="597">
        <v>510</v>
      </c>
      <c r="R25" s="597"/>
      <c r="S25" s="597">
        <v>14</v>
      </c>
      <c r="T25" s="597"/>
    </row>
    <row r="26" spans="1:20" ht="12.75">
      <c r="A26" s="70">
        <v>2</v>
      </c>
      <c r="B26" s="605" t="s">
        <v>51</v>
      </c>
      <c r="C26" s="606"/>
      <c r="D26" s="607"/>
      <c r="E26" s="599">
        <v>20</v>
      </c>
      <c r="F26" s="600"/>
      <c r="G26" s="601">
        <v>1.32</v>
      </c>
      <c r="H26" s="602"/>
      <c r="I26" s="597">
        <v>70</v>
      </c>
      <c r="J26" s="597"/>
      <c r="K26" s="597">
        <v>5</v>
      </c>
      <c r="L26" s="597"/>
      <c r="M26" s="599">
        <v>30</v>
      </c>
      <c r="N26" s="600"/>
      <c r="O26" s="601">
        <v>2</v>
      </c>
      <c r="P26" s="602"/>
      <c r="Q26" s="597">
        <v>105</v>
      </c>
      <c r="R26" s="597"/>
      <c r="S26" s="597">
        <v>6.6</v>
      </c>
      <c r="T26" s="597"/>
    </row>
    <row r="27" spans="1:20" ht="12.75">
      <c r="A27" s="70">
        <v>3</v>
      </c>
      <c r="B27" s="605" t="s">
        <v>170</v>
      </c>
      <c r="C27" s="606"/>
      <c r="D27" s="607"/>
      <c r="E27" s="599">
        <v>50</v>
      </c>
      <c r="F27" s="600"/>
      <c r="G27" s="601">
        <v>1</v>
      </c>
      <c r="H27" s="602"/>
      <c r="I27" s="597">
        <v>25</v>
      </c>
      <c r="J27" s="597"/>
      <c r="K27" s="597">
        <v>0</v>
      </c>
      <c r="L27" s="597"/>
      <c r="M27" s="599">
        <v>75</v>
      </c>
      <c r="N27" s="600"/>
      <c r="O27" s="601">
        <v>1.51</v>
      </c>
      <c r="P27" s="602"/>
      <c r="Q27" s="597">
        <v>37</v>
      </c>
      <c r="R27" s="597"/>
      <c r="S27" s="597">
        <v>0</v>
      </c>
      <c r="T27" s="597"/>
    </row>
    <row r="28" spans="1:20" ht="12.75">
      <c r="A28" s="70">
        <v>4</v>
      </c>
      <c r="B28" s="605" t="s">
        <v>52</v>
      </c>
      <c r="C28" s="606"/>
      <c r="D28" s="607"/>
      <c r="E28" s="599">
        <v>5</v>
      </c>
      <c r="F28" s="600"/>
      <c r="G28" s="601">
        <v>0.63</v>
      </c>
      <c r="H28" s="602"/>
      <c r="I28" s="597">
        <v>45</v>
      </c>
      <c r="J28" s="597"/>
      <c r="K28" s="597">
        <v>0</v>
      </c>
      <c r="L28" s="597"/>
      <c r="M28" s="599">
        <v>7.5</v>
      </c>
      <c r="N28" s="600"/>
      <c r="O28" s="601">
        <v>0.95</v>
      </c>
      <c r="P28" s="602"/>
      <c r="Q28" s="597">
        <v>68</v>
      </c>
      <c r="R28" s="597"/>
      <c r="S28" s="597">
        <v>0</v>
      </c>
      <c r="T28" s="597"/>
    </row>
    <row r="29" spans="1:20" ht="12.75">
      <c r="A29" s="70">
        <v>5</v>
      </c>
      <c r="B29" s="605" t="s">
        <v>53</v>
      </c>
      <c r="C29" s="606"/>
      <c r="D29" s="607"/>
      <c r="E29" s="599" t="s">
        <v>878</v>
      </c>
      <c r="F29" s="600"/>
      <c r="G29" s="601">
        <v>0.62</v>
      </c>
      <c r="H29" s="602"/>
      <c r="I29" s="597">
        <v>0</v>
      </c>
      <c r="J29" s="597"/>
      <c r="K29" s="597" t="s">
        <v>878</v>
      </c>
      <c r="L29" s="597"/>
      <c r="M29" s="599"/>
      <c r="N29" s="600"/>
      <c r="O29" s="601">
        <v>1.14</v>
      </c>
      <c r="P29" s="602"/>
      <c r="Q29" s="597">
        <v>0</v>
      </c>
      <c r="R29" s="597"/>
      <c r="S29" s="597">
        <v>0</v>
      </c>
      <c r="T29" s="597"/>
    </row>
    <row r="30" spans="1:20" ht="12.75">
      <c r="A30" s="70">
        <v>6</v>
      </c>
      <c r="B30" s="605" t="s">
        <v>54</v>
      </c>
      <c r="C30" s="606"/>
      <c r="D30" s="607"/>
      <c r="E30" s="599">
        <v>0</v>
      </c>
      <c r="F30" s="600"/>
      <c r="G30" s="601">
        <v>0.78</v>
      </c>
      <c r="H30" s="602"/>
      <c r="I30" s="597">
        <v>0</v>
      </c>
      <c r="J30" s="597"/>
      <c r="K30" s="597">
        <v>0</v>
      </c>
      <c r="L30" s="597"/>
      <c r="M30" s="599">
        <v>0</v>
      </c>
      <c r="N30" s="600"/>
      <c r="O30" s="601">
        <v>0.91</v>
      </c>
      <c r="P30" s="602"/>
      <c r="Q30" s="597">
        <v>0</v>
      </c>
      <c r="R30" s="597"/>
      <c r="S30" s="597">
        <v>0</v>
      </c>
      <c r="T30" s="597"/>
    </row>
    <row r="31" spans="1:20" ht="12.75">
      <c r="A31" s="70">
        <v>7</v>
      </c>
      <c r="B31" s="624" t="s">
        <v>171</v>
      </c>
      <c r="C31" s="624"/>
      <c r="D31" s="624"/>
      <c r="E31" s="597">
        <v>0</v>
      </c>
      <c r="F31" s="597"/>
      <c r="G31" s="598">
        <v>0</v>
      </c>
      <c r="H31" s="598"/>
      <c r="I31" s="597">
        <v>0</v>
      </c>
      <c r="J31" s="597"/>
      <c r="K31" s="597">
        <v>0</v>
      </c>
      <c r="L31" s="597"/>
      <c r="M31" s="597">
        <v>0</v>
      </c>
      <c r="N31" s="597"/>
      <c r="O31" s="598">
        <v>0</v>
      </c>
      <c r="P31" s="598"/>
      <c r="Q31" s="597">
        <v>0</v>
      </c>
      <c r="R31" s="597"/>
      <c r="S31" s="597">
        <v>0</v>
      </c>
      <c r="T31" s="597"/>
    </row>
    <row r="32" spans="1:20" ht="12.75">
      <c r="A32" s="70"/>
      <c r="B32" s="604" t="s">
        <v>17</v>
      </c>
      <c r="C32" s="604"/>
      <c r="D32" s="604"/>
      <c r="E32" s="590">
        <f>SUM(E25:E31)</f>
        <v>175</v>
      </c>
      <c r="F32" s="590"/>
      <c r="G32" s="590">
        <f>SUM(G25:G31)</f>
        <v>4.3500000000000005</v>
      </c>
      <c r="H32" s="590"/>
      <c r="I32" s="590">
        <f>SUM(I25:I31)</f>
        <v>480</v>
      </c>
      <c r="J32" s="590"/>
      <c r="K32" s="590">
        <f>SUM(K25:K31)</f>
        <v>13</v>
      </c>
      <c r="L32" s="590"/>
      <c r="M32" s="590">
        <f>SUM(M25:M31)</f>
        <v>262.5</v>
      </c>
      <c r="N32" s="590"/>
      <c r="O32" s="590">
        <f>SUM(O25:O31)</f>
        <v>6.51</v>
      </c>
      <c r="P32" s="590"/>
      <c r="Q32" s="590">
        <f>SUM(Q25:Q31)</f>
        <v>720</v>
      </c>
      <c r="R32" s="590"/>
      <c r="S32" s="590">
        <f>SUM(S25:S31)</f>
        <v>20.6</v>
      </c>
      <c r="T32" s="590"/>
    </row>
    <row r="33" spans="1:20" ht="12.75">
      <c r="A33" s="126"/>
      <c r="B33" s="127"/>
      <c r="C33" s="127"/>
      <c r="D33" s="127"/>
      <c r="E33" s="12"/>
      <c r="F33" s="12"/>
      <c r="G33" s="12"/>
      <c r="H33" s="12"/>
      <c r="I33" s="12"/>
      <c r="J33" s="12"/>
      <c r="K33" s="12"/>
      <c r="L33" s="12"/>
      <c r="M33" s="12"/>
      <c r="N33" s="12"/>
      <c r="O33" s="12"/>
      <c r="P33" s="12"/>
      <c r="Q33" s="12"/>
      <c r="R33" s="12"/>
      <c r="S33" s="12"/>
      <c r="T33" s="12"/>
    </row>
    <row r="34" spans="1:20" ht="12.75" customHeight="1">
      <c r="A34" s="273" t="s">
        <v>402</v>
      </c>
      <c r="B34" s="634" t="s">
        <v>457</v>
      </c>
      <c r="C34" s="634"/>
      <c r="D34" s="634"/>
      <c r="E34" s="634"/>
      <c r="F34" s="634"/>
      <c r="G34" s="634"/>
      <c r="H34" s="634"/>
      <c r="I34" s="12"/>
      <c r="J34" s="12"/>
      <c r="K34" s="12"/>
      <c r="L34" s="12"/>
      <c r="M34" s="12"/>
      <c r="N34" s="12"/>
      <c r="O34" s="12"/>
      <c r="P34" s="12"/>
      <c r="Q34" s="12"/>
      <c r="R34" s="12"/>
      <c r="S34" s="12"/>
      <c r="T34" s="12"/>
    </row>
    <row r="35" spans="1:20" ht="12.75">
      <c r="A35" s="273"/>
      <c r="B35" s="127"/>
      <c r="C35" s="127"/>
      <c r="D35" s="127"/>
      <c r="E35" s="12"/>
      <c r="F35" s="12"/>
      <c r="G35" s="12"/>
      <c r="H35" s="12"/>
      <c r="I35" s="12"/>
      <c r="J35" s="12"/>
      <c r="K35" s="12"/>
      <c r="L35" s="12"/>
      <c r="M35" s="12"/>
      <c r="N35" s="12"/>
      <c r="O35" s="12"/>
      <c r="P35" s="12"/>
      <c r="Q35" s="12"/>
      <c r="R35" s="12"/>
      <c r="S35" s="12"/>
      <c r="T35" s="12"/>
    </row>
    <row r="36" spans="1:20" s="32" customFormat="1" ht="17.25" customHeight="1">
      <c r="A36" s="2" t="s">
        <v>22</v>
      </c>
      <c r="B36" s="635" t="s">
        <v>403</v>
      </c>
      <c r="C36" s="636"/>
      <c r="D36" s="637"/>
      <c r="E36" s="587" t="s">
        <v>23</v>
      </c>
      <c r="F36" s="588"/>
      <c r="G36" s="588"/>
      <c r="H36" s="588"/>
      <c r="I36" s="588"/>
      <c r="J36" s="589"/>
      <c r="K36" s="590" t="s">
        <v>24</v>
      </c>
      <c r="L36" s="590"/>
      <c r="M36" s="590"/>
      <c r="N36" s="590"/>
      <c r="O36" s="590"/>
      <c r="P36" s="590"/>
      <c r="Q36" s="633"/>
      <c r="R36" s="633"/>
      <c r="S36" s="633"/>
      <c r="T36" s="633"/>
    </row>
    <row r="37" spans="1:20" ht="12.75">
      <c r="A37" s="4"/>
      <c r="B37" s="638"/>
      <c r="C37" s="639"/>
      <c r="D37" s="640"/>
      <c r="E37" s="584" t="s">
        <v>419</v>
      </c>
      <c r="F37" s="586"/>
      <c r="G37" s="584" t="s">
        <v>420</v>
      </c>
      <c r="H37" s="586"/>
      <c r="I37" s="584" t="s">
        <v>421</v>
      </c>
      <c r="J37" s="586"/>
      <c r="K37" s="590" t="s">
        <v>419</v>
      </c>
      <c r="L37" s="590"/>
      <c r="M37" s="590" t="s">
        <v>420</v>
      </c>
      <c r="N37" s="590"/>
      <c r="O37" s="590" t="s">
        <v>421</v>
      </c>
      <c r="P37" s="590"/>
      <c r="Q37" s="12"/>
      <c r="R37" s="12"/>
      <c r="S37" s="12"/>
      <c r="T37" s="12"/>
    </row>
    <row r="38" spans="1:20" ht="12.75">
      <c r="A38" s="70">
        <v>1</v>
      </c>
      <c r="B38" s="584" t="s">
        <v>1007</v>
      </c>
      <c r="C38" s="585"/>
      <c r="D38" s="586"/>
      <c r="E38" s="590" t="s">
        <v>1011</v>
      </c>
      <c r="F38" s="590"/>
      <c r="G38" s="620" t="s">
        <v>1012</v>
      </c>
      <c r="H38" s="621"/>
      <c r="I38" s="620" t="s">
        <v>1014</v>
      </c>
      <c r="J38" s="621"/>
      <c r="K38" s="590" t="s">
        <v>1011</v>
      </c>
      <c r="L38" s="590"/>
      <c r="M38" s="620" t="s">
        <v>1013</v>
      </c>
      <c r="N38" s="621"/>
      <c r="O38" s="620" t="s">
        <v>1014</v>
      </c>
      <c r="P38" s="621"/>
      <c r="Q38" s="12"/>
      <c r="R38" s="12"/>
      <c r="S38" s="12"/>
      <c r="T38" s="12"/>
    </row>
    <row r="39" spans="1:20" ht="12.75">
      <c r="A39" s="70">
        <v>2</v>
      </c>
      <c r="B39" s="584" t="s">
        <v>1008</v>
      </c>
      <c r="C39" s="585"/>
      <c r="D39" s="586"/>
      <c r="E39" s="590"/>
      <c r="F39" s="590"/>
      <c r="G39" s="591" t="s">
        <v>914</v>
      </c>
      <c r="H39" s="592"/>
      <c r="I39" s="506"/>
      <c r="J39" s="506"/>
      <c r="K39" s="590"/>
      <c r="L39" s="590"/>
      <c r="M39" s="591" t="s">
        <v>914</v>
      </c>
      <c r="N39" s="592"/>
      <c r="O39" s="506"/>
      <c r="P39" s="506"/>
      <c r="Q39" s="12"/>
      <c r="R39" s="12"/>
      <c r="S39" s="12"/>
      <c r="T39" s="12"/>
    </row>
    <row r="40" spans="1:20" ht="12.75">
      <c r="A40" s="70">
        <v>3</v>
      </c>
      <c r="B40" s="584" t="s">
        <v>1009</v>
      </c>
      <c r="C40" s="585"/>
      <c r="D40" s="586"/>
      <c r="E40" s="590"/>
      <c r="F40" s="590"/>
      <c r="G40" s="593"/>
      <c r="H40" s="594"/>
      <c r="I40" s="506"/>
      <c r="J40" s="506"/>
      <c r="K40" s="590"/>
      <c r="L40" s="590"/>
      <c r="M40" s="593"/>
      <c r="N40" s="594"/>
      <c r="O40" s="506"/>
      <c r="P40" s="506"/>
      <c r="Q40" s="12"/>
      <c r="R40" s="12"/>
      <c r="S40" s="12"/>
      <c r="T40" s="12"/>
    </row>
    <row r="41" spans="1:20" ht="12.75">
      <c r="A41" s="70">
        <v>4</v>
      </c>
      <c r="B41" s="587" t="s">
        <v>1010</v>
      </c>
      <c r="C41" s="588"/>
      <c r="D41" s="589"/>
      <c r="E41" s="590"/>
      <c r="F41" s="590"/>
      <c r="G41" s="595"/>
      <c r="H41" s="596"/>
      <c r="I41" s="590"/>
      <c r="J41" s="590"/>
      <c r="K41" s="590"/>
      <c r="L41" s="590"/>
      <c r="M41" s="595"/>
      <c r="N41" s="596"/>
      <c r="O41" s="590"/>
      <c r="P41" s="590"/>
      <c r="Q41" s="12"/>
      <c r="R41" s="12"/>
      <c r="S41" s="12"/>
      <c r="T41" s="12"/>
    </row>
    <row r="44" spans="1:9" ht="13.5" customHeight="1">
      <c r="A44" s="644" t="s">
        <v>181</v>
      </c>
      <c r="B44" s="644"/>
      <c r="C44" s="644"/>
      <c r="D44" s="644"/>
      <c r="E44" s="644"/>
      <c r="F44" s="644"/>
      <c r="G44" s="644"/>
      <c r="H44" s="644"/>
      <c r="I44" s="644"/>
    </row>
    <row r="45" spans="1:9" ht="13.5" customHeight="1">
      <c r="A45" s="628" t="s">
        <v>57</v>
      </c>
      <c r="B45" s="628" t="s">
        <v>23</v>
      </c>
      <c r="C45" s="628"/>
      <c r="D45" s="628"/>
      <c r="E45" s="643" t="s">
        <v>24</v>
      </c>
      <c r="F45" s="643"/>
      <c r="G45" s="643"/>
      <c r="H45" s="622" t="s">
        <v>143</v>
      </c>
      <c r="I45"/>
    </row>
    <row r="46" spans="1:9" ht="15">
      <c r="A46" s="628"/>
      <c r="B46" s="51" t="s">
        <v>172</v>
      </c>
      <c r="C46" s="74" t="s">
        <v>100</v>
      </c>
      <c r="D46" s="51" t="s">
        <v>17</v>
      </c>
      <c r="E46" s="51" t="s">
        <v>172</v>
      </c>
      <c r="F46" s="74" t="s">
        <v>100</v>
      </c>
      <c r="G46" s="51" t="s">
        <v>17</v>
      </c>
      <c r="H46" s="623"/>
      <c r="I46"/>
    </row>
    <row r="47" spans="1:9" ht="14.25">
      <c r="A47" s="31" t="s">
        <v>685</v>
      </c>
      <c r="B47" s="54">
        <v>2.61</v>
      </c>
      <c r="C47" s="53">
        <v>1.74</v>
      </c>
      <c r="D47" s="53">
        <f>SUM(B47:C47)</f>
        <v>4.35</v>
      </c>
      <c r="E47" s="53">
        <v>3.91</v>
      </c>
      <c r="F47" s="350">
        <v>2.6</v>
      </c>
      <c r="G47" s="54">
        <f>SUM(E47:F47)</f>
        <v>6.51</v>
      </c>
      <c r="H47" s="54"/>
      <c r="I47"/>
    </row>
    <row r="48" spans="1:9" ht="15">
      <c r="A48" s="31" t="s">
        <v>698</v>
      </c>
      <c r="B48" s="351">
        <f>D48*60/100</f>
        <v>2.7420000000000004</v>
      </c>
      <c r="C48" s="351">
        <f>D48*40/100</f>
        <v>1.828</v>
      </c>
      <c r="D48" s="53">
        <v>4.57</v>
      </c>
      <c r="E48" s="352">
        <f>G48*60/100</f>
        <v>4.1160000000000005</v>
      </c>
      <c r="F48" s="350">
        <f>G48*40/100</f>
        <v>2.744</v>
      </c>
      <c r="G48" s="54">
        <v>6.86</v>
      </c>
      <c r="H48" s="54" t="s">
        <v>173</v>
      </c>
      <c r="I48"/>
    </row>
    <row r="49" spans="1:20" ht="15" customHeight="1">
      <c r="A49" s="642" t="s">
        <v>230</v>
      </c>
      <c r="B49" s="642"/>
      <c r="C49" s="642"/>
      <c r="D49" s="642"/>
      <c r="E49" s="642"/>
      <c r="F49" s="642"/>
      <c r="G49" s="642"/>
      <c r="H49" s="642"/>
      <c r="I49" s="642"/>
      <c r="J49" s="642"/>
      <c r="K49" s="642"/>
      <c r="L49" s="642"/>
      <c r="M49" s="642"/>
      <c r="N49" s="642"/>
      <c r="O49" s="642"/>
      <c r="P49" s="642"/>
      <c r="Q49" s="642"/>
      <c r="R49" s="642"/>
      <c r="S49" s="642"/>
      <c r="T49" s="642"/>
    </row>
    <row r="50" spans="1:9" ht="15">
      <c r="A50" s="125"/>
      <c r="B50" s="271"/>
      <c r="C50" s="271"/>
      <c r="D50" s="13"/>
      <c r="E50" s="13"/>
      <c r="F50" s="272"/>
      <c r="G50" s="272"/>
      <c r="H50" s="272"/>
      <c r="I50"/>
    </row>
    <row r="51" spans="1:9" ht="15">
      <c r="A51" s="32"/>
      <c r="B51" s="274"/>
      <c r="C51" s="274"/>
      <c r="D51" s="256"/>
      <c r="E51" s="256"/>
      <c r="F51" s="272"/>
      <c r="G51" s="272"/>
      <c r="H51" s="272"/>
      <c r="I51"/>
    </row>
    <row r="54" spans="1:20" s="16" customFormat="1" ht="12.75" customHeight="1">
      <c r="A54" s="15" t="s">
        <v>12</v>
      </c>
      <c r="B54" s="15"/>
      <c r="C54" s="15"/>
      <c r="D54" s="15"/>
      <c r="E54" s="15"/>
      <c r="F54" s="15"/>
      <c r="G54" s="15"/>
      <c r="I54" s="15"/>
      <c r="N54" s="641" t="s">
        <v>1040</v>
      </c>
      <c r="O54" s="641"/>
      <c r="P54" s="641"/>
      <c r="Q54" s="641"/>
      <c r="R54" s="641"/>
      <c r="S54" s="641"/>
      <c r="T54" s="641"/>
    </row>
    <row r="55" spans="1:20" s="16" customFormat="1" ht="12.75" customHeight="1">
      <c r="A55" s="89"/>
      <c r="B55" s="89"/>
      <c r="C55" s="89"/>
      <c r="D55" s="89"/>
      <c r="E55" s="89"/>
      <c r="F55" s="89"/>
      <c r="G55" s="89"/>
      <c r="H55" s="89"/>
      <c r="I55" s="89"/>
      <c r="J55" s="89"/>
      <c r="K55" s="89"/>
      <c r="L55" s="89"/>
      <c r="M55" s="89"/>
      <c r="N55" s="641"/>
      <c r="O55" s="641"/>
      <c r="P55" s="641"/>
      <c r="Q55" s="641"/>
      <c r="R55" s="641"/>
      <c r="S55" s="641"/>
      <c r="T55" s="641"/>
    </row>
    <row r="56" spans="1:20" s="16" customFormat="1" ht="12.75" customHeight="1">
      <c r="A56" s="89" t="s">
        <v>89</v>
      </c>
      <c r="B56" s="89"/>
      <c r="C56" s="89"/>
      <c r="D56" s="89"/>
      <c r="E56" s="89"/>
      <c r="F56" s="89"/>
      <c r="G56" s="89"/>
      <c r="H56" s="89"/>
      <c r="I56" s="89"/>
      <c r="J56" s="89"/>
      <c r="K56" s="89"/>
      <c r="L56" s="89"/>
      <c r="M56" s="89"/>
      <c r="N56" s="641"/>
      <c r="O56" s="641"/>
      <c r="P56" s="641"/>
      <c r="Q56" s="641"/>
      <c r="R56" s="641"/>
      <c r="S56" s="641"/>
      <c r="T56" s="641"/>
    </row>
    <row r="57" spans="14:20" ht="12.75" customHeight="1">
      <c r="N57" s="641"/>
      <c r="O57" s="641"/>
      <c r="P57" s="641"/>
      <c r="Q57" s="641"/>
      <c r="R57" s="641"/>
      <c r="S57" s="641"/>
      <c r="T57" s="641"/>
    </row>
  </sheetData>
  <sheetProtection/>
  <mergeCells count="172">
    <mergeCell ref="N54:T57"/>
    <mergeCell ref="M38:N38"/>
    <mergeCell ref="O38:P38"/>
    <mergeCell ref="I38:J38"/>
    <mergeCell ref="A45:A46"/>
    <mergeCell ref="A49:T49"/>
    <mergeCell ref="E40:F40"/>
    <mergeCell ref="E45:G45"/>
    <mergeCell ref="A44:I44"/>
    <mergeCell ref="K38:L38"/>
    <mergeCell ref="E31:F31"/>
    <mergeCell ref="B34:H34"/>
    <mergeCell ref="K40:L40"/>
    <mergeCell ref="S36:T36"/>
    <mergeCell ref="I37:J37"/>
    <mergeCell ref="I32:J32"/>
    <mergeCell ref="B36:D37"/>
    <mergeCell ref="E32:F32"/>
    <mergeCell ref="B32:D32"/>
    <mergeCell ref="E39:F39"/>
    <mergeCell ref="S30:T30"/>
    <mergeCell ref="K32:L32"/>
    <mergeCell ref="E30:F30"/>
    <mergeCell ref="Q36:R36"/>
    <mergeCell ref="I31:J31"/>
    <mergeCell ref="G32:H32"/>
    <mergeCell ref="G31:H31"/>
    <mergeCell ref="G30:H30"/>
    <mergeCell ref="E36:J36"/>
    <mergeCell ref="M32:N32"/>
    <mergeCell ref="S29:T29"/>
    <mergeCell ref="M29:N29"/>
    <mergeCell ref="O29:P29"/>
    <mergeCell ref="M22:T22"/>
    <mergeCell ref="M25:N25"/>
    <mergeCell ref="Q23:R23"/>
    <mergeCell ref="O23:P23"/>
    <mergeCell ref="Q25:R25"/>
    <mergeCell ref="Q26:R26"/>
    <mergeCell ref="O27:P27"/>
    <mergeCell ref="B11:C11"/>
    <mergeCell ref="M24:N24"/>
    <mergeCell ref="O24:P24"/>
    <mergeCell ref="G23:H23"/>
    <mergeCell ref="J13:K13"/>
    <mergeCell ref="J11:K11"/>
    <mergeCell ref="A18:B18"/>
    <mergeCell ref="D11:E11"/>
    <mergeCell ref="E23:F23"/>
    <mergeCell ref="B12:C12"/>
    <mergeCell ref="E28:F28"/>
    <mergeCell ref="G28:H28"/>
    <mergeCell ref="B22:D23"/>
    <mergeCell ref="E22:L22"/>
    <mergeCell ref="B28:D28"/>
    <mergeCell ref="B25:D25"/>
    <mergeCell ref="E24:F24"/>
    <mergeCell ref="K24:L24"/>
    <mergeCell ref="G24:H24"/>
    <mergeCell ref="G27:H27"/>
    <mergeCell ref="B39:D39"/>
    <mergeCell ref="H45:H46"/>
    <mergeCell ref="B31:D31"/>
    <mergeCell ref="D10:E10"/>
    <mergeCell ref="F10:G10"/>
    <mergeCell ref="H10:I10"/>
    <mergeCell ref="B10:C10"/>
    <mergeCell ref="B24:D24"/>
    <mergeCell ref="G29:H29"/>
    <mergeCell ref="B45:D45"/>
    <mergeCell ref="B38:D38"/>
    <mergeCell ref="G37:H37"/>
    <mergeCell ref="G39:H41"/>
    <mergeCell ref="G38:H38"/>
    <mergeCell ref="F9:G9"/>
    <mergeCell ref="F12:G12"/>
    <mergeCell ref="E26:F26"/>
    <mergeCell ref="G26:H26"/>
    <mergeCell ref="B30:D30"/>
    <mergeCell ref="E27:F27"/>
    <mergeCell ref="J9:K9"/>
    <mergeCell ref="H9:I9"/>
    <mergeCell ref="I25:J25"/>
    <mergeCell ref="I23:J23"/>
    <mergeCell ref="J10:K10"/>
    <mergeCell ref="H11:I11"/>
    <mergeCell ref="J12:K12"/>
    <mergeCell ref="K25:L25"/>
    <mergeCell ref="I24:J24"/>
    <mergeCell ref="H12:I12"/>
    <mergeCell ref="R1:S1"/>
    <mergeCell ref="A2:S2"/>
    <mergeCell ref="A3:S3"/>
    <mergeCell ref="A5:S5"/>
    <mergeCell ref="B9:C9"/>
    <mergeCell ref="A17:B17"/>
    <mergeCell ref="A6:B6"/>
    <mergeCell ref="A7:I7"/>
    <mergeCell ref="D9:E9"/>
    <mergeCell ref="H1:I1"/>
    <mergeCell ref="D12:E12"/>
    <mergeCell ref="C17:D17"/>
    <mergeCell ref="C18:D18"/>
    <mergeCell ref="E25:F25"/>
    <mergeCell ref="A15:G15"/>
    <mergeCell ref="C16:D16"/>
    <mergeCell ref="A16:B16"/>
    <mergeCell ref="D13:E13"/>
    <mergeCell ref="A22:A23"/>
    <mergeCell ref="B13:C13"/>
    <mergeCell ref="B29:D29"/>
    <mergeCell ref="E29:F29"/>
    <mergeCell ref="A21:S21"/>
    <mergeCell ref="S25:T25"/>
    <mergeCell ref="I29:J29"/>
    <mergeCell ref="Q27:R27"/>
    <mergeCell ref="S28:T28"/>
    <mergeCell ref="B26:D26"/>
    <mergeCell ref="I26:J26"/>
    <mergeCell ref="B27:D27"/>
    <mergeCell ref="S26:T26"/>
    <mergeCell ref="G25:H25"/>
    <mergeCell ref="O25:P25"/>
    <mergeCell ref="S23:T23"/>
    <mergeCell ref="M23:N23"/>
    <mergeCell ref="K23:L23"/>
    <mergeCell ref="K26:L26"/>
    <mergeCell ref="M27:N27"/>
    <mergeCell ref="K27:L27"/>
    <mergeCell ref="O26:P26"/>
    <mergeCell ref="I28:J28"/>
    <mergeCell ref="Q29:R29"/>
    <mergeCell ref="H13:I13"/>
    <mergeCell ref="F11:G11"/>
    <mergeCell ref="S27:T27"/>
    <mergeCell ref="Q24:R24"/>
    <mergeCell ref="I30:J30"/>
    <mergeCell ref="K29:L29"/>
    <mergeCell ref="S24:T24"/>
    <mergeCell ref="M26:N26"/>
    <mergeCell ref="I27:J27"/>
    <mergeCell ref="O28:P28"/>
    <mergeCell ref="F13:G13"/>
    <mergeCell ref="O32:P32"/>
    <mergeCell ref="Q32:R32"/>
    <mergeCell ref="Q28:R28"/>
    <mergeCell ref="K28:L28"/>
    <mergeCell ref="M30:N30"/>
    <mergeCell ref="O30:P30"/>
    <mergeCell ref="Q30:R30"/>
    <mergeCell ref="K30:L30"/>
    <mergeCell ref="M28:N28"/>
    <mergeCell ref="E38:F38"/>
    <mergeCell ref="M37:N37"/>
    <mergeCell ref="K41:L41"/>
    <mergeCell ref="O37:P37"/>
    <mergeCell ref="S32:T32"/>
    <mergeCell ref="M31:N31"/>
    <mergeCell ref="Q31:R31"/>
    <mergeCell ref="S31:T31"/>
    <mergeCell ref="O31:P31"/>
    <mergeCell ref="K31:L31"/>
    <mergeCell ref="B40:D40"/>
    <mergeCell ref="B41:D41"/>
    <mergeCell ref="I41:J41"/>
    <mergeCell ref="M39:N41"/>
    <mergeCell ref="K36:P36"/>
    <mergeCell ref="K39:L39"/>
    <mergeCell ref="K37:L37"/>
    <mergeCell ref="E37:F37"/>
    <mergeCell ref="E41:F41"/>
    <mergeCell ref="O41:P41"/>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73" r:id="rId1"/>
</worksheet>
</file>

<file path=xl/worksheets/sheet40.xml><?xml version="1.0" encoding="utf-8"?>
<worksheet xmlns="http://schemas.openxmlformats.org/spreadsheetml/2006/main" xmlns:r="http://schemas.openxmlformats.org/officeDocument/2006/relationships">
  <sheetPr>
    <pageSetUpPr fitToPage="1"/>
  </sheetPr>
  <dimension ref="A1:O37"/>
  <sheetViews>
    <sheetView view="pageBreakPreview" zoomScale="90" zoomScaleSheetLayoutView="90" zoomScalePageLayoutView="0" workbookViewId="0" topLeftCell="A1">
      <selection activeCell="K35" sqref="K35:N37"/>
    </sheetView>
  </sheetViews>
  <sheetFormatPr defaultColWidth="9.140625" defaultRowHeight="12.75"/>
  <cols>
    <col min="2" max="2" width="15.421875" style="0" customWidth="1"/>
    <col min="3" max="3" width="16.7109375" style="0" customWidth="1"/>
    <col min="4" max="4" width="9.421875" style="0" customWidth="1"/>
    <col min="5" max="5" width="9.00390625" style="0" customWidth="1"/>
    <col min="6" max="6" width="11.57421875" style="0" customWidth="1"/>
    <col min="7" max="8" width="10.421875" style="0" customWidth="1"/>
    <col min="9" max="10" width="10.421875" style="301" customWidth="1"/>
    <col min="11" max="11" width="10.57421875" style="0" customWidth="1"/>
    <col min="12" max="12" width="10.421875" style="0" customWidth="1"/>
    <col min="13" max="13" width="11.57421875" style="0" customWidth="1"/>
    <col min="14" max="14" width="16.421875" style="0" customWidth="1"/>
  </cols>
  <sheetData>
    <row r="1" spans="1:14" ht="18">
      <c r="A1" s="689" t="s">
        <v>0</v>
      </c>
      <c r="B1" s="689"/>
      <c r="C1" s="689"/>
      <c r="D1" s="689"/>
      <c r="E1" s="689"/>
      <c r="F1" s="689"/>
      <c r="G1" s="689"/>
      <c r="H1" s="689"/>
      <c r="I1" s="689"/>
      <c r="J1" s="689"/>
      <c r="K1" s="689"/>
      <c r="N1" s="257" t="s">
        <v>513</v>
      </c>
    </row>
    <row r="2" spans="1:11" ht="21">
      <c r="A2" s="690" t="s">
        <v>697</v>
      </c>
      <c r="B2" s="690"/>
      <c r="C2" s="690"/>
      <c r="D2" s="690"/>
      <c r="E2" s="690"/>
      <c r="F2" s="690"/>
      <c r="G2" s="690"/>
      <c r="H2" s="690"/>
      <c r="I2" s="690"/>
      <c r="J2" s="690"/>
      <c r="K2" s="690"/>
    </row>
    <row r="3" spans="1:10" ht="15">
      <c r="A3" s="218"/>
      <c r="B3" s="218"/>
      <c r="C3" s="218"/>
      <c r="D3" s="218"/>
      <c r="E3" s="218"/>
      <c r="F3" s="218"/>
      <c r="G3" s="218"/>
      <c r="H3" s="218"/>
      <c r="I3" s="298"/>
      <c r="J3" s="298"/>
    </row>
    <row r="4" spans="1:10" ht="18">
      <c r="A4" s="689" t="s">
        <v>512</v>
      </c>
      <c r="B4" s="689"/>
      <c r="C4" s="689"/>
      <c r="D4" s="689"/>
      <c r="E4" s="689"/>
      <c r="F4" s="689"/>
      <c r="G4" s="689"/>
      <c r="H4" s="689"/>
      <c r="I4" s="318"/>
      <c r="J4" s="318"/>
    </row>
    <row r="5" spans="1:14" ht="15">
      <c r="A5" s="219" t="s">
        <v>254</v>
      </c>
      <c r="B5" s="219"/>
      <c r="C5" s="219"/>
      <c r="D5" s="219"/>
      <c r="E5" s="219"/>
      <c r="F5" s="219"/>
      <c r="G5" s="219"/>
      <c r="H5" s="218"/>
      <c r="I5" s="298"/>
      <c r="J5" s="298"/>
      <c r="L5" s="804" t="s">
        <v>776</v>
      </c>
      <c r="M5" s="804"/>
      <c r="N5" s="804"/>
    </row>
    <row r="6" spans="1:14" ht="28.5" customHeight="1">
      <c r="A6" s="781" t="s">
        <v>2</v>
      </c>
      <c r="B6" s="781" t="s">
        <v>36</v>
      </c>
      <c r="C6" s="604" t="s">
        <v>395</v>
      </c>
      <c r="D6" s="588" t="s">
        <v>446</v>
      </c>
      <c r="E6" s="588"/>
      <c r="F6" s="588"/>
      <c r="G6" s="588"/>
      <c r="H6" s="589"/>
      <c r="I6" s="805" t="s">
        <v>538</v>
      </c>
      <c r="J6" s="805" t="s">
        <v>539</v>
      </c>
      <c r="K6" s="776" t="s">
        <v>492</v>
      </c>
      <c r="L6" s="776"/>
      <c r="M6" s="776"/>
      <c r="N6" s="776"/>
    </row>
    <row r="7" spans="1:14" ht="39" customHeight="1">
      <c r="A7" s="782"/>
      <c r="B7" s="782"/>
      <c r="C7" s="604"/>
      <c r="D7" s="5" t="s">
        <v>445</v>
      </c>
      <c r="E7" s="5" t="s">
        <v>396</v>
      </c>
      <c r="F7" s="70" t="s">
        <v>397</v>
      </c>
      <c r="G7" s="5" t="s">
        <v>398</v>
      </c>
      <c r="H7" s="5" t="s">
        <v>46</v>
      </c>
      <c r="I7" s="805"/>
      <c r="J7" s="805"/>
      <c r="K7" s="251" t="s">
        <v>399</v>
      </c>
      <c r="L7" s="28" t="s">
        <v>493</v>
      </c>
      <c r="M7" s="5" t="s">
        <v>400</v>
      </c>
      <c r="N7" s="28" t="s">
        <v>401</v>
      </c>
    </row>
    <row r="8" spans="1:14" ht="15">
      <c r="A8" s="222" t="s">
        <v>261</v>
      </c>
      <c r="B8" s="222" t="s">
        <v>262</v>
      </c>
      <c r="C8" s="222" t="s">
        <v>263</v>
      </c>
      <c r="D8" s="222" t="s">
        <v>264</v>
      </c>
      <c r="E8" s="222" t="s">
        <v>265</v>
      </c>
      <c r="F8" s="222" t="s">
        <v>266</v>
      </c>
      <c r="G8" s="222" t="s">
        <v>267</v>
      </c>
      <c r="H8" s="222" t="s">
        <v>268</v>
      </c>
      <c r="I8" s="319" t="s">
        <v>287</v>
      </c>
      <c r="J8" s="319" t="s">
        <v>288</v>
      </c>
      <c r="K8" s="222" t="s">
        <v>289</v>
      </c>
      <c r="L8" s="222" t="s">
        <v>317</v>
      </c>
      <c r="M8" s="222" t="s">
        <v>318</v>
      </c>
      <c r="N8" s="222" t="s">
        <v>319</v>
      </c>
    </row>
    <row r="9" spans="1:14" ht="15">
      <c r="A9" s="19">
        <v>1</v>
      </c>
      <c r="B9" s="20" t="s">
        <v>886</v>
      </c>
      <c r="C9" s="398">
        <v>775</v>
      </c>
      <c r="D9" s="488">
        <v>725</v>
      </c>
      <c r="E9" s="488">
        <v>0</v>
      </c>
      <c r="F9" s="488">
        <v>0</v>
      </c>
      <c r="G9" s="488">
        <v>0</v>
      </c>
      <c r="H9" s="488">
        <v>0</v>
      </c>
      <c r="I9" s="494">
        <v>0</v>
      </c>
      <c r="J9" s="494">
        <v>775</v>
      </c>
      <c r="K9" s="488">
        <v>775</v>
      </c>
      <c r="L9" s="488">
        <v>775</v>
      </c>
      <c r="M9" s="488">
        <v>775</v>
      </c>
      <c r="N9" s="488">
        <v>775</v>
      </c>
    </row>
    <row r="10" spans="1:14" ht="15">
      <c r="A10" s="19">
        <v>2</v>
      </c>
      <c r="B10" s="20" t="s">
        <v>887</v>
      </c>
      <c r="C10" s="398">
        <v>1122</v>
      </c>
      <c r="D10" s="488">
        <v>712</v>
      </c>
      <c r="E10" s="488">
        <v>301</v>
      </c>
      <c r="F10" s="488">
        <v>107</v>
      </c>
      <c r="G10" s="488">
        <v>0</v>
      </c>
      <c r="H10" s="488">
        <v>0</v>
      </c>
      <c r="I10" s="494">
        <v>0</v>
      </c>
      <c r="J10" s="494">
        <v>0</v>
      </c>
      <c r="K10" s="488">
        <v>1122</v>
      </c>
      <c r="L10" s="488">
        <v>240</v>
      </c>
      <c r="M10" s="488">
        <v>155</v>
      </c>
      <c r="N10" s="488">
        <v>1122</v>
      </c>
    </row>
    <row r="11" spans="1:14" ht="15">
      <c r="A11" s="19">
        <v>3</v>
      </c>
      <c r="B11" s="20" t="s">
        <v>888</v>
      </c>
      <c r="C11" s="398">
        <v>388</v>
      </c>
      <c r="D11" s="488">
        <v>355</v>
      </c>
      <c r="E11" s="488">
        <v>0</v>
      </c>
      <c r="F11" s="488">
        <v>0</v>
      </c>
      <c r="G11" s="488">
        <v>0</v>
      </c>
      <c r="H11" s="488">
        <v>0</v>
      </c>
      <c r="I11" s="494">
        <v>0</v>
      </c>
      <c r="J11" s="494">
        <v>388</v>
      </c>
      <c r="K11" s="488">
        <v>388</v>
      </c>
      <c r="L11" s="488">
        <v>388</v>
      </c>
      <c r="M11" s="488">
        <v>0</v>
      </c>
      <c r="N11" s="488">
        <v>388</v>
      </c>
    </row>
    <row r="12" spans="1:14" ht="15">
      <c r="A12" s="19">
        <v>4</v>
      </c>
      <c r="B12" s="20" t="s">
        <v>889</v>
      </c>
      <c r="C12" s="398">
        <v>618</v>
      </c>
      <c r="D12" s="488">
        <v>617</v>
      </c>
      <c r="E12" s="488">
        <v>0</v>
      </c>
      <c r="F12" s="488">
        <v>0</v>
      </c>
      <c r="G12" s="488">
        <v>0</v>
      </c>
      <c r="H12" s="488">
        <v>0</v>
      </c>
      <c r="I12" s="494">
        <v>0</v>
      </c>
      <c r="J12" s="494">
        <v>618</v>
      </c>
      <c r="K12" s="488">
        <v>618</v>
      </c>
      <c r="L12" s="488">
        <v>0</v>
      </c>
      <c r="M12" s="488">
        <v>618</v>
      </c>
      <c r="N12" s="488">
        <v>618</v>
      </c>
    </row>
    <row r="13" spans="1:14" ht="15">
      <c r="A13" s="19">
        <v>5</v>
      </c>
      <c r="B13" s="20" t="s">
        <v>890</v>
      </c>
      <c r="C13" s="398">
        <v>598</v>
      </c>
      <c r="D13" s="488">
        <v>570</v>
      </c>
      <c r="E13" s="488"/>
      <c r="F13" s="488">
        <v>168</v>
      </c>
      <c r="G13" s="488">
        <v>0</v>
      </c>
      <c r="H13" s="488">
        <v>0</v>
      </c>
      <c r="I13" s="494">
        <v>0</v>
      </c>
      <c r="J13" s="494">
        <v>598</v>
      </c>
      <c r="K13" s="488">
        <v>598</v>
      </c>
      <c r="L13" s="488">
        <v>0</v>
      </c>
      <c r="M13" s="488">
        <v>598</v>
      </c>
      <c r="N13" s="488">
        <v>598</v>
      </c>
    </row>
    <row r="14" spans="1:14" ht="15">
      <c r="A14" s="19">
        <v>6</v>
      </c>
      <c r="B14" s="20" t="s">
        <v>891</v>
      </c>
      <c r="C14" s="398">
        <v>868</v>
      </c>
      <c r="D14" s="488">
        <v>700</v>
      </c>
      <c r="E14" s="488">
        <v>768</v>
      </c>
      <c r="F14" s="488">
        <v>0</v>
      </c>
      <c r="G14" s="488">
        <v>0</v>
      </c>
      <c r="H14" s="488">
        <v>0</v>
      </c>
      <c r="I14" s="494">
        <v>0</v>
      </c>
      <c r="J14" s="494">
        <v>868</v>
      </c>
      <c r="K14" s="488">
        <v>868</v>
      </c>
      <c r="L14" s="488">
        <v>0</v>
      </c>
      <c r="M14" s="488">
        <v>868</v>
      </c>
      <c r="N14" s="488">
        <v>868</v>
      </c>
    </row>
    <row r="15" spans="1:14" ht="15">
      <c r="A15" s="19">
        <v>7</v>
      </c>
      <c r="B15" s="20" t="s">
        <v>892</v>
      </c>
      <c r="C15" s="398">
        <v>527</v>
      </c>
      <c r="D15" s="488">
        <v>427</v>
      </c>
      <c r="E15" s="488">
        <v>220</v>
      </c>
      <c r="F15" s="488">
        <v>0</v>
      </c>
      <c r="G15" s="488">
        <v>0</v>
      </c>
      <c r="H15" s="488">
        <v>0</v>
      </c>
      <c r="I15" s="494">
        <v>263</v>
      </c>
      <c r="J15" s="494">
        <v>475</v>
      </c>
      <c r="K15" s="488">
        <v>527</v>
      </c>
      <c r="L15" s="488">
        <v>263</v>
      </c>
      <c r="M15" s="488">
        <v>263</v>
      </c>
      <c r="N15" s="488">
        <v>527</v>
      </c>
    </row>
    <row r="16" spans="1:14" ht="15">
      <c r="A16" s="19">
        <v>8</v>
      </c>
      <c r="B16" s="20" t="s">
        <v>893</v>
      </c>
      <c r="C16" s="398">
        <v>745</v>
      </c>
      <c r="D16" s="488">
        <v>650</v>
      </c>
      <c r="E16" s="488">
        <v>95</v>
      </c>
      <c r="F16" s="488">
        <v>0</v>
      </c>
      <c r="G16" s="488">
        <v>0</v>
      </c>
      <c r="H16" s="488">
        <v>0</v>
      </c>
      <c r="I16" s="494">
        <v>745</v>
      </c>
      <c r="J16" s="494">
        <v>745</v>
      </c>
      <c r="K16" s="488">
        <v>745</v>
      </c>
      <c r="L16" s="488">
        <v>555</v>
      </c>
      <c r="M16" s="488">
        <v>220</v>
      </c>
      <c r="N16" s="488">
        <v>745</v>
      </c>
    </row>
    <row r="17" spans="1:14" ht="12.75">
      <c r="A17" s="19">
        <v>9</v>
      </c>
      <c r="B17" s="20" t="s">
        <v>894</v>
      </c>
      <c r="C17" s="398">
        <v>594</v>
      </c>
      <c r="D17" s="8">
        <v>335</v>
      </c>
      <c r="E17" s="8">
        <v>96</v>
      </c>
      <c r="F17" s="8">
        <v>0</v>
      </c>
      <c r="G17" s="8">
        <v>0</v>
      </c>
      <c r="H17" s="8">
        <v>0</v>
      </c>
      <c r="I17" s="398">
        <v>0</v>
      </c>
      <c r="J17" s="398">
        <v>594</v>
      </c>
      <c r="K17" s="8">
        <v>594</v>
      </c>
      <c r="L17" s="8">
        <v>594</v>
      </c>
      <c r="M17" s="8">
        <v>594</v>
      </c>
      <c r="N17" s="8">
        <v>594</v>
      </c>
    </row>
    <row r="18" spans="1:14" ht="12.75">
      <c r="A18" s="19">
        <v>10</v>
      </c>
      <c r="B18" s="20" t="s">
        <v>895</v>
      </c>
      <c r="C18" s="398">
        <v>779</v>
      </c>
      <c r="D18" s="8">
        <v>779</v>
      </c>
      <c r="E18" s="8">
        <v>0</v>
      </c>
      <c r="F18" s="8">
        <v>0</v>
      </c>
      <c r="G18" s="8">
        <v>0</v>
      </c>
      <c r="H18" s="8">
        <v>0</v>
      </c>
      <c r="I18" s="398">
        <v>0</v>
      </c>
      <c r="J18" s="398">
        <v>779</v>
      </c>
      <c r="K18" s="8">
        <v>779</v>
      </c>
      <c r="L18" s="8">
        <v>390</v>
      </c>
      <c r="M18" s="8">
        <v>0</v>
      </c>
      <c r="N18" s="8">
        <v>779</v>
      </c>
    </row>
    <row r="19" spans="1:14" ht="12.75">
      <c r="A19" s="19">
        <v>11</v>
      </c>
      <c r="B19" s="20" t="s">
        <v>896</v>
      </c>
      <c r="C19" s="398">
        <v>788</v>
      </c>
      <c r="D19" s="8">
        <v>799</v>
      </c>
      <c r="E19" s="8">
        <v>120</v>
      </c>
      <c r="F19" s="8">
        <v>0</v>
      </c>
      <c r="G19" s="8">
        <v>0</v>
      </c>
      <c r="H19" s="8">
        <v>0</v>
      </c>
      <c r="I19" s="398">
        <v>0</v>
      </c>
      <c r="J19" s="398">
        <v>787</v>
      </c>
      <c r="K19" s="8">
        <v>788</v>
      </c>
      <c r="L19" s="8">
        <v>0</v>
      </c>
      <c r="M19" s="8">
        <v>787</v>
      </c>
      <c r="N19" s="8">
        <v>788</v>
      </c>
    </row>
    <row r="20" spans="1:14" ht="12.75">
      <c r="A20" s="19">
        <v>12</v>
      </c>
      <c r="B20" s="20" t="s">
        <v>897</v>
      </c>
      <c r="C20" s="398">
        <v>746</v>
      </c>
      <c r="D20" s="8">
        <v>720</v>
      </c>
      <c r="E20" s="8">
        <v>0</v>
      </c>
      <c r="F20" s="8">
        <v>0</v>
      </c>
      <c r="G20" s="8">
        <v>0</v>
      </c>
      <c r="H20" s="8">
        <v>0</v>
      </c>
      <c r="I20" s="398">
        <v>746</v>
      </c>
      <c r="J20" s="398">
        <v>746</v>
      </c>
      <c r="K20" s="8">
        <v>746</v>
      </c>
      <c r="L20" s="8">
        <v>746</v>
      </c>
      <c r="M20" s="8">
        <v>746</v>
      </c>
      <c r="N20" s="8">
        <v>746</v>
      </c>
    </row>
    <row r="21" spans="1:15" ht="15">
      <c r="A21" s="19">
        <v>13</v>
      </c>
      <c r="B21" s="20" t="s">
        <v>898</v>
      </c>
      <c r="C21" s="398">
        <v>835</v>
      </c>
      <c r="D21" s="8">
        <v>820</v>
      </c>
      <c r="E21" s="8">
        <v>110</v>
      </c>
      <c r="F21" s="8">
        <v>0</v>
      </c>
      <c r="G21" s="8">
        <v>0</v>
      </c>
      <c r="H21" s="8">
        <v>0</v>
      </c>
      <c r="I21" s="398">
        <v>0</v>
      </c>
      <c r="J21" s="495">
        <v>835</v>
      </c>
      <c r="K21" s="489">
        <v>835</v>
      </c>
      <c r="L21" s="496">
        <v>700</v>
      </c>
      <c r="M21" s="489">
        <v>820</v>
      </c>
      <c r="N21" s="489">
        <v>835</v>
      </c>
      <c r="O21" s="16" t="s">
        <v>394</v>
      </c>
    </row>
    <row r="22" spans="1:14" ht="15">
      <c r="A22" s="19">
        <v>14</v>
      </c>
      <c r="B22" s="20" t="s">
        <v>899</v>
      </c>
      <c r="C22" s="398">
        <v>611</v>
      </c>
      <c r="D22" s="488">
        <v>600</v>
      </c>
      <c r="E22" s="488">
        <v>140</v>
      </c>
      <c r="F22" s="488">
        <v>69</v>
      </c>
      <c r="G22" s="488">
        <v>0</v>
      </c>
      <c r="H22" s="488">
        <v>0</v>
      </c>
      <c r="I22" s="497">
        <v>0</v>
      </c>
      <c r="J22" s="497">
        <v>611</v>
      </c>
      <c r="K22" s="488">
        <v>611</v>
      </c>
      <c r="L22" s="488">
        <v>212</v>
      </c>
      <c r="M22" s="488">
        <v>611</v>
      </c>
      <c r="N22" s="488">
        <v>611</v>
      </c>
    </row>
    <row r="23" spans="1:14" ht="15">
      <c r="A23" s="19">
        <v>15</v>
      </c>
      <c r="B23" s="20" t="s">
        <v>900</v>
      </c>
      <c r="C23" s="398">
        <v>418</v>
      </c>
      <c r="D23" s="488">
        <v>420</v>
      </c>
      <c r="E23" s="498">
        <v>0</v>
      </c>
      <c r="F23" s="498">
        <v>0</v>
      </c>
      <c r="G23" s="498">
        <v>0</v>
      </c>
      <c r="H23" s="498">
        <v>0</v>
      </c>
      <c r="I23" s="498">
        <v>0</v>
      </c>
      <c r="J23" s="494">
        <v>418</v>
      </c>
      <c r="K23" s="488">
        <v>418</v>
      </c>
      <c r="L23" s="488">
        <v>312</v>
      </c>
      <c r="M23" s="488">
        <v>418</v>
      </c>
      <c r="N23" s="488">
        <v>418</v>
      </c>
    </row>
    <row r="24" spans="1:14" ht="12.75">
      <c r="A24" s="19">
        <v>16</v>
      </c>
      <c r="B24" s="20" t="s">
        <v>901</v>
      </c>
      <c r="C24" s="398">
        <v>422</v>
      </c>
      <c r="D24" s="499">
        <v>430</v>
      </c>
      <c r="E24" s="499">
        <v>0</v>
      </c>
      <c r="F24" s="499">
        <v>0</v>
      </c>
      <c r="G24" s="499">
        <v>0</v>
      </c>
      <c r="H24" s="499">
        <v>0</v>
      </c>
      <c r="I24" s="499">
        <v>0</v>
      </c>
      <c r="J24" s="499">
        <v>421</v>
      </c>
      <c r="K24" s="499">
        <v>422</v>
      </c>
      <c r="L24" s="498">
        <v>400</v>
      </c>
      <c r="M24" s="499">
        <v>421</v>
      </c>
      <c r="N24" s="499">
        <v>422</v>
      </c>
    </row>
    <row r="25" spans="1:14" ht="12.75">
      <c r="A25" s="19">
        <v>17</v>
      </c>
      <c r="B25" s="20" t="s">
        <v>902</v>
      </c>
      <c r="C25" s="398">
        <v>648</v>
      </c>
      <c r="D25" s="180">
        <v>500</v>
      </c>
      <c r="E25" s="180">
        <v>276</v>
      </c>
      <c r="F25" s="180">
        <v>177</v>
      </c>
      <c r="G25" s="180">
        <v>195</v>
      </c>
      <c r="H25" s="180">
        <v>0</v>
      </c>
      <c r="I25" s="180">
        <v>648</v>
      </c>
      <c r="J25" s="180">
        <v>648</v>
      </c>
      <c r="K25" s="180">
        <v>648</v>
      </c>
      <c r="L25" s="180">
        <v>648</v>
      </c>
      <c r="M25" s="180">
        <v>648</v>
      </c>
      <c r="N25" s="180">
        <v>648</v>
      </c>
    </row>
    <row r="26" spans="1:14" ht="12.75">
      <c r="A26" s="19">
        <v>18</v>
      </c>
      <c r="B26" s="20" t="s">
        <v>903</v>
      </c>
      <c r="C26" s="398">
        <v>410</v>
      </c>
      <c r="D26" s="498">
        <v>400</v>
      </c>
      <c r="E26" s="498">
        <v>40</v>
      </c>
      <c r="F26" s="498">
        <v>13</v>
      </c>
      <c r="G26" s="498">
        <v>0</v>
      </c>
      <c r="H26" s="498">
        <v>0</v>
      </c>
      <c r="I26" s="498">
        <v>147</v>
      </c>
      <c r="J26" s="498">
        <v>447</v>
      </c>
      <c r="K26" s="498">
        <v>410</v>
      </c>
      <c r="L26" s="498">
        <v>410</v>
      </c>
      <c r="M26" s="498">
        <v>410</v>
      </c>
      <c r="N26" s="498">
        <v>410</v>
      </c>
    </row>
    <row r="27" spans="1:14" ht="12.75">
      <c r="A27" s="19">
        <v>19</v>
      </c>
      <c r="B27" s="20" t="s">
        <v>904</v>
      </c>
      <c r="C27" s="398">
        <v>830</v>
      </c>
      <c r="D27" s="455">
        <v>805</v>
      </c>
      <c r="E27" s="455">
        <v>309</v>
      </c>
      <c r="F27" s="455">
        <v>0</v>
      </c>
      <c r="G27" s="455">
        <v>0</v>
      </c>
      <c r="H27" s="455">
        <v>0</v>
      </c>
      <c r="I27" s="456">
        <v>0</v>
      </c>
      <c r="J27" s="455">
        <v>830</v>
      </c>
      <c r="K27" s="455">
        <v>830</v>
      </c>
      <c r="L27" s="454">
        <v>800</v>
      </c>
      <c r="M27" s="454">
        <v>802</v>
      </c>
      <c r="N27" s="455">
        <v>830</v>
      </c>
    </row>
    <row r="28" spans="1:14" ht="16.5">
      <c r="A28" s="19">
        <v>20</v>
      </c>
      <c r="B28" s="20" t="s">
        <v>905</v>
      </c>
      <c r="C28" s="476">
        <v>717</v>
      </c>
      <c r="D28" s="500">
        <v>702</v>
      </c>
      <c r="E28" s="500">
        <v>220</v>
      </c>
      <c r="F28" s="500">
        <v>717</v>
      </c>
      <c r="G28" s="500">
        <v>0</v>
      </c>
      <c r="H28" s="500">
        <v>0</v>
      </c>
      <c r="I28" s="501">
        <v>717</v>
      </c>
      <c r="J28" s="501">
        <v>717</v>
      </c>
      <c r="K28" s="500">
        <v>717</v>
      </c>
      <c r="L28" s="500">
        <v>717</v>
      </c>
      <c r="M28" s="500">
        <v>717</v>
      </c>
      <c r="N28" s="500">
        <v>717</v>
      </c>
    </row>
    <row r="29" spans="1:14" ht="12.75">
      <c r="A29" s="19">
        <v>21</v>
      </c>
      <c r="B29" s="20" t="s">
        <v>906</v>
      </c>
      <c r="C29" s="476">
        <v>951</v>
      </c>
      <c r="D29" s="8">
        <v>920</v>
      </c>
      <c r="E29" s="8">
        <v>0</v>
      </c>
      <c r="F29" s="8">
        <v>0</v>
      </c>
      <c r="G29" s="8">
        <v>0</v>
      </c>
      <c r="H29" s="8">
        <v>0</v>
      </c>
      <c r="I29" s="398">
        <v>0</v>
      </c>
      <c r="J29" s="398">
        <v>951</v>
      </c>
      <c r="K29" s="8">
        <v>951</v>
      </c>
      <c r="L29" s="8">
        <v>880</v>
      </c>
      <c r="M29" s="8">
        <v>951</v>
      </c>
      <c r="N29" s="8">
        <v>951</v>
      </c>
    </row>
    <row r="30" spans="1:14" ht="12.75">
      <c r="A30" s="31" t="s">
        <v>17</v>
      </c>
      <c r="B30" s="9"/>
      <c r="C30" s="477">
        <f>SUM(C9:C29)</f>
        <v>14390</v>
      </c>
      <c r="D30" s="477">
        <f aca="true" t="shared" si="0" ref="D30:N30">SUM(D9:D29)</f>
        <v>12986</v>
      </c>
      <c r="E30" s="477">
        <f t="shared" si="0"/>
        <v>2695</v>
      </c>
      <c r="F30" s="477">
        <f t="shared" si="0"/>
        <v>1251</v>
      </c>
      <c r="G30" s="477">
        <f t="shared" si="0"/>
        <v>195</v>
      </c>
      <c r="H30" s="477">
        <f t="shared" si="0"/>
        <v>0</v>
      </c>
      <c r="I30" s="477">
        <f t="shared" si="0"/>
        <v>3266</v>
      </c>
      <c r="J30" s="477">
        <f t="shared" si="0"/>
        <v>13251</v>
      </c>
      <c r="K30" s="477">
        <f t="shared" si="0"/>
        <v>14390</v>
      </c>
      <c r="L30" s="477">
        <f t="shared" si="0"/>
        <v>9030</v>
      </c>
      <c r="M30" s="477">
        <f t="shared" si="0"/>
        <v>11422</v>
      </c>
      <c r="N30" s="477">
        <f t="shared" si="0"/>
        <v>14390</v>
      </c>
    </row>
    <row r="34" spans="1:12" ht="12.75" customHeight="1">
      <c r="A34" s="224"/>
      <c r="B34" s="224"/>
      <c r="C34" s="224"/>
      <c r="D34" s="224"/>
      <c r="H34" s="239"/>
      <c r="I34" s="239"/>
      <c r="J34" s="239"/>
      <c r="K34" s="239"/>
      <c r="L34" s="239"/>
    </row>
    <row r="35" spans="1:14" ht="12.75" customHeight="1">
      <c r="A35" s="224"/>
      <c r="B35" s="224"/>
      <c r="C35" s="224"/>
      <c r="D35" s="224"/>
      <c r="H35" s="239"/>
      <c r="I35" s="239"/>
      <c r="J35" s="239"/>
      <c r="K35" s="641" t="s">
        <v>1040</v>
      </c>
      <c r="L35" s="641"/>
      <c r="M35" s="641"/>
      <c r="N35" s="641"/>
    </row>
    <row r="36" spans="1:14" ht="12.75" customHeight="1">
      <c r="A36" s="224"/>
      <c r="B36" s="224"/>
      <c r="C36" s="224"/>
      <c r="D36" s="224"/>
      <c r="E36">
        <v>0</v>
      </c>
      <c r="K36" s="641"/>
      <c r="L36" s="641"/>
      <c r="M36" s="641"/>
      <c r="N36" s="641"/>
    </row>
    <row r="37" spans="1:14" ht="27" customHeight="1">
      <c r="A37" s="224" t="s">
        <v>12</v>
      </c>
      <c r="C37" s="224"/>
      <c r="D37" s="224"/>
      <c r="K37" s="641"/>
      <c r="L37" s="641"/>
      <c r="M37" s="641"/>
      <c r="N37" s="641"/>
    </row>
  </sheetData>
  <sheetProtection/>
  <mergeCells count="12">
    <mergeCell ref="I6:I7"/>
    <mergeCell ref="J6:J7"/>
    <mergeCell ref="D6:H6"/>
    <mergeCell ref="K35:N37"/>
    <mergeCell ref="C6:C7"/>
    <mergeCell ref="A1:K1"/>
    <mergeCell ref="A2:K2"/>
    <mergeCell ref="A4:H4"/>
    <mergeCell ref="A6:A7"/>
    <mergeCell ref="B6:B7"/>
    <mergeCell ref="K6:N6"/>
    <mergeCell ref="L5:N5"/>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r:id="rId1"/>
</worksheet>
</file>

<file path=xl/worksheets/sheet41.xml><?xml version="1.0" encoding="utf-8"?>
<worksheet xmlns="http://schemas.openxmlformats.org/spreadsheetml/2006/main" xmlns:r="http://schemas.openxmlformats.org/officeDocument/2006/relationships">
  <sheetPr>
    <pageSetUpPr fitToPage="1"/>
  </sheetPr>
  <dimension ref="A1:I36"/>
  <sheetViews>
    <sheetView view="pageBreakPreview" zoomScale="120" zoomScaleSheetLayoutView="120" zoomScalePageLayoutView="0" workbookViewId="0" topLeftCell="A28">
      <selection activeCell="G41" sqref="G41"/>
    </sheetView>
  </sheetViews>
  <sheetFormatPr defaultColWidth="9.140625" defaultRowHeight="12.75"/>
  <cols>
    <col min="1" max="1" width="8.28125" style="0" customWidth="1"/>
    <col min="2" max="2" width="23.57421875" style="0" customWidth="1"/>
    <col min="3" max="3" width="16.7109375" style="0" customWidth="1"/>
    <col min="4" max="4" width="12.57421875" style="0" customWidth="1"/>
    <col min="5" max="5" width="13.00390625" style="0" customWidth="1"/>
    <col min="6" max="6" width="14.7109375" style="0" customWidth="1"/>
    <col min="7" max="7" width="13.57421875" style="0" customWidth="1"/>
    <col min="8" max="8" width="35.7109375" style="0" customWidth="1"/>
  </cols>
  <sheetData>
    <row r="1" spans="1:8" ht="18">
      <c r="A1" s="689" t="s">
        <v>0</v>
      </c>
      <c r="B1" s="689"/>
      <c r="C1" s="689"/>
      <c r="D1" s="689"/>
      <c r="E1" s="689"/>
      <c r="F1" s="689"/>
      <c r="G1" s="689"/>
      <c r="H1" s="257" t="s">
        <v>515</v>
      </c>
    </row>
    <row r="2" spans="1:7" ht="21">
      <c r="A2" s="690" t="s">
        <v>697</v>
      </c>
      <c r="B2" s="690"/>
      <c r="C2" s="690"/>
      <c r="D2" s="690"/>
      <c r="E2" s="690"/>
      <c r="F2" s="690"/>
      <c r="G2" s="690"/>
    </row>
    <row r="3" spans="1:7" ht="15">
      <c r="A3" s="218"/>
      <c r="B3" s="218"/>
      <c r="C3" s="218"/>
      <c r="D3" s="218"/>
      <c r="E3" s="218"/>
      <c r="F3" s="218"/>
      <c r="G3" s="218"/>
    </row>
    <row r="4" spans="1:7" ht="18">
      <c r="A4" s="689" t="s">
        <v>514</v>
      </c>
      <c r="B4" s="689"/>
      <c r="C4" s="689"/>
      <c r="D4" s="689"/>
      <c r="E4" s="689"/>
      <c r="F4" s="689"/>
      <c r="G4" s="689"/>
    </row>
    <row r="5" spans="1:8" ht="15">
      <c r="A5" s="219" t="s">
        <v>254</v>
      </c>
      <c r="B5" s="219"/>
      <c r="C5" s="219"/>
      <c r="D5" s="219"/>
      <c r="E5" s="219"/>
      <c r="F5" s="219"/>
      <c r="G5" s="806" t="s">
        <v>776</v>
      </c>
      <c r="H5" s="806"/>
    </row>
    <row r="6" spans="1:8" ht="21.75" customHeight="1">
      <c r="A6" s="781" t="s">
        <v>2</v>
      </c>
      <c r="B6" s="781" t="s">
        <v>494</v>
      </c>
      <c r="C6" s="604" t="s">
        <v>36</v>
      </c>
      <c r="D6" s="604" t="s">
        <v>499</v>
      </c>
      <c r="E6" s="604"/>
      <c r="F6" s="588" t="s">
        <v>500</v>
      </c>
      <c r="G6" s="588"/>
      <c r="H6" s="781" t="s">
        <v>226</v>
      </c>
    </row>
    <row r="7" spans="1:8" ht="25.5" customHeight="1">
      <c r="A7" s="782"/>
      <c r="B7" s="782"/>
      <c r="C7" s="604"/>
      <c r="D7" s="5" t="s">
        <v>495</v>
      </c>
      <c r="E7" s="5" t="s">
        <v>496</v>
      </c>
      <c r="F7" s="70" t="s">
        <v>497</v>
      </c>
      <c r="G7" s="5" t="s">
        <v>498</v>
      </c>
      <c r="H7" s="782"/>
    </row>
    <row r="8" spans="1:8" ht="15">
      <c r="A8" s="222" t="s">
        <v>261</v>
      </c>
      <c r="B8" s="222" t="s">
        <v>262</v>
      </c>
      <c r="C8" s="222" t="s">
        <v>263</v>
      </c>
      <c r="D8" s="222" t="s">
        <v>264</v>
      </c>
      <c r="E8" s="222" t="s">
        <v>265</v>
      </c>
      <c r="F8" s="222" t="s">
        <v>266</v>
      </c>
      <c r="G8" s="222" t="s">
        <v>267</v>
      </c>
      <c r="H8" s="222">
        <v>8</v>
      </c>
    </row>
    <row r="9" spans="1:8" ht="15">
      <c r="A9" s="304">
        <v>1</v>
      </c>
      <c r="B9" s="222"/>
      <c r="C9" s="20" t="s">
        <v>886</v>
      </c>
      <c r="D9" s="222">
        <v>0</v>
      </c>
      <c r="E9" s="222">
        <v>0</v>
      </c>
      <c r="F9" s="222">
        <v>0</v>
      </c>
      <c r="G9" s="222">
        <v>0</v>
      </c>
      <c r="H9" s="222">
        <v>0</v>
      </c>
    </row>
    <row r="10" spans="1:8" ht="15">
      <c r="A10" s="304">
        <v>2</v>
      </c>
      <c r="B10" s="222"/>
      <c r="C10" s="20" t="s">
        <v>887</v>
      </c>
      <c r="D10" s="222">
        <v>0</v>
      </c>
      <c r="E10" s="222">
        <v>0</v>
      </c>
      <c r="F10" s="222">
        <v>0</v>
      </c>
      <c r="G10" s="222">
        <v>0</v>
      </c>
      <c r="H10" s="222">
        <v>0</v>
      </c>
    </row>
    <row r="11" spans="1:8" ht="30">
      <c r="A11" s="304">
        <v>3</v>
      </c>
      <c r="B11" s="222" t="s">
        <v>957</v>
      </c>
      <c r="C11" s="20" t="s">
        <v>888</v>
      </c>
      <c r="D11" s="222">
        <v>4</v>
      </c>
      <c r="E11" s="222">
        <v>4</v>
      </c>
      <c r="F11" s="222">
        <v>4</v>
      </c>
      <c r="G11" s="222">
        <v>0</v>
      </c>
      <c r="H11" s="222">
        <v>0</v>
      </c>
    </row>
    <row r="12" spans="1:8" ht="15">
      <c r="A12" s="304">
        <v>4</v>
      </c>
      <c r="B12" s="222"/>
      <c r="C12" s="20" t="s">
        <v>889</v>
      </c>
      <c r="D12" s="222">
        <v>0</v>
      </c>
      <c r="E12" s="222">
        <v>0</v>
      </c>
      <c r="F12" s="222">
        <v>0</v>
      </c>
      <c r="G12" s="222">
        <v>0</v>
      </c>
      <c r="H12" s="222">
        <v>0</v>
      </c>
    </row>
    <row r="13" spans="1:8" ht="30">
      <c r="A13" s="304">
        <v>5</v>
      </c>
      <c r="B13" s="222" t="s">
        <v>957</v>
      </c>
      <c r="C13" s="20" t="s">
        <v>890</v>
      </c>
      <c r="D13" s="222">
        <v>30</v>
      </c>
      <c r="E13" s="222">
        <v>30</v>
      </c>
      <c r="F13" s="222">
        <v>30</v>
      </c>
      <c r="G13" s="222">
        <v>0</v>
      </c>
      <c r="H13" s="222">
        <v>0</v>
      </c>
    </row>
    <row r="14" spans="1:8" ht="15">
      <c r="A14" s="304">
        <v>6</v>
      </c>
      <c r="B14" s="222">
        <v>0</v>
      </c>
      <c r="C14" s="20" t="s">
        <v>891</v>
      </c>
      <c r="D14" s="222">
        <v>0</v>
      </c>
      <c r="E14" s="222">
        <v>0</v>
      </c>
      <c r="F14" s="222">
        <v>0</v>
      </c>
      <c r="G14" s="222">
        <v>0</v>
      </c>
      <c r="H14" s="222">
        <v>0</v>
      </c>
    </row>
    <row r="15" spans="1:8" ht="15">
      <c r="A15" s="304">
        <v>7</v>
      </c>
      <c r="B15" s="222"/>
      <c r="C15" s="20" t="s">
        <v>892</v>
      </c>
      <c r="D15" s="222">
        <v>0</v>
      </c>
      <c r="E15" s="222">
        <v>0</v>
      </c>
      <c r="F15" s="222">
        <v>0</v>
      </c>
      <c r="G15" s="222">
        <v>0</v>
      </c>
      <c r="H15" s="222">
        <v>0</v>
      </c>
    </row>
    <row r="16" spans="1:8" ht="15">
      <c r="A16" s="304">
        <v>8</v>
      </c>
      <c r="B16" s="222">
        <v>0</v>
      </c>
      <c r="C16" s="20" t="s">
        <v>893</v>
      </c>
      <c r="D16" s="222">
        <v>0</v>
      </c>
      <c r="E16" s="222">
        <v>0</v>
      </c>
      <c r="F16" s="222">
        <v>0</v>
      </c>
      <c r="G16" s="222">
        <v>0</v>
      </c>
      <c r="H16" s="222">
        <v>0</v>
      </c>
    </row>
    <row r="17" spans="1:8" ht="25.5">
      <c r="A17" s="304">
        <v>9</v>
      </c>
      <c r="C17" s="20" t="s">
        <v>894</v>
      </c>
      <c r="D17" s="9">
        <v>0</v>
      </c>
      <c r="E17" s="9">
        <v>0</v>
      </c>
      <c r="F17" s="9">
        <v>0</v>
      </c>
      <c r="G17" s="9">
        <v>0</v>
      </c>
      <c r="H17" s="165" t="s">
        <v>1001</v>
      </c>
    </row>
    <row r="18" spans="1:8" ht="51">
      <c r="A18" s="304">
        <v>10</v>
      </c>
      <c r="B18" s="20" t="s">
        <v>976</v>
      </c>
      <c r="C18" s="20" t="s">
        <v>895</v>
      </c>
      <c r="D18" s="9">
        <v>0</v>
      </c>
      <c r="E18" s="9">
        <v>0</v>
      </c>
      <c r="F18" s="9">
        <v>0</v>
      </c>
      <c r="G18" s="9">
        <v>0</v>
      </c>
      <c r="H18" s="165" t="s">
        <v>977</v>
      </c>
    </row>
    <row r="19" spans="1:8" ht="60">
      <c r="A19" s="304">
        <v>11</v>
      </c>
      <c r="B19" s="222" t="s">
        <v>1002</v>
      </c>
      <c r="C19" s="20" t="s">
        <v>896</v>
      </c>
      <c r="D19" s="9">
        <v>18</v>
      </c>
      <c r="E19" s="9">
        <v>18</v>
      </c>
      <c r="F19" s="9">
        <v>0</v>
      </c>
      <c r="G19" s="9">
        <v>18</v>
      </c>
      <c r="H19" s="434" t="s">
        <v>978</v>
      </c>
    </row>
    <row r="20" spans="1:8" ht="15">
      <c r="A20" s="304">
        <v>12</v>
      </c>
      <c r="B20" s="9"/>
      <c r="C20" s="20" t="s">
        <v>897</v>
      </c>
      <c r="D20" s="9">
        <v>0</v>
      </c>
      <c r="E20" s="9">
        <v>0</v>
      </c>
      <c r="F20" s="9">
        <v>0</v>
      </c>
      <c r="G20" s="9">
        <v>0</v>
      </c>
      <c r="H20" s="9">
        <v>0</v>
      </c>
    </row>
    <row r="21" spans="1:9" ht="15">
      <c r="A21" s="304">
        <v>13</v>
      </c>
      <c r="B21" s="9"/>
      <c r="C21" s="20" t="s">
        <v>898</v>
      </c>
      <c r="D21" s="9">
        <v>0</v>
      </c>
      <c r="E21" s="9">
        <v>0</v>
      </c>
      <c r="F21" s="9">
        <v>0</v>
      </c>
      <c r="G21" s="9">
        <v>0</v>
      </c>
      <c r="H21" s="9">
        <v>0</v>
      </c>
      <c r="I21" s="16" t="s">
        <v>394</v>
      </c>
    </row>
    <row r="22" spans="1:8" ht="45">
      <c r="A22" s="304">
        <v>14</v>
      </c>
      <c r="B22" s="235" t="s">
        <v>981</v>
      </c>
      <c r="C22" s="20" t="s">
        <v>899</v>
      </c>
      <c r="D22" s="304">
        <v>16</v>
      </c>
      <c r="E22" s="304">
        <v>16</v>
      </c>
      <c r="F22" s="304">
        <v>12</v>
      </c>
      <c r="G22" s="304">
        <v>4</v>
      </c>
      <c r="H22" s="9">
        <v>0</v>
      </c>
    </row>
    <row r="23" spans="1:8" ht="15">
      <c r="A23" s="304">
        <v>15</v>
      </c>
      <c r="B23" s="9"/>
      <c r="C23" s="20" t="s">
        <v>900</v>
      </c>
      <c r="D23" s="9">
        <v>0</v>
      </c>
      <c r="E23" s="9">
        <v>0</v>
      </c>
      <c r="F23" s="9">
        <v>0</v>
      </c>
      <c r="G23" s="9">
        <v>0</v>
      </c>
      <c r="H23" s="9">
        <v>0</v>
      </c>
    </row>
    <row r="24" spans="1:8" ht="15">
      <c r="A24" s="304">
        <v>16</v>
      </c>
      <c r="B24" s="9"/>
      <c r="C24" s="20" t="s">
        <v>901</v>
      </c>
      <c r="D24" s="9">
        <v>0</v>
      </c>
      <c r="E24" s="9">
        <v>0</v>
      </c>
      <c r="F24" s="9">
        <v>0</v>
      </c>
      <c r="G24" s="9">
        <v>0</v>
      </c>
      <c r="H24" s="9">
        <v>0</v>
      </c>
    </row>
    <row r="25" spans="1:8" ht="15">
      <c r="A25" s="304">
        <v>17</v>
      </c>
      <c r="B25" s="9"/>
      <c r="C25" s="20" t="s">
        <v>902</v>
      </c>
      <c r="D25" s="9">
        <v>0</v>
      </c>
      <c r="E25" s="9">
        <v>0</v>
      </c>
      <c r="F25" s="9">
        <v>0</v>
      </c>
      <c r="G25" s="9">
        <v>0</v>
      </c>
      <c r="H25" s="9">
        <v>0</v>
      </c>
    </row>
    <row r="26" spans="1:8" ht="15">
      <c r="A26" s="304">
        <v>18</v>
      </c>
      <c r="B26" s="9"/>
      <c r="C26" s="20" t="s">
        <v>903</v>
      </c>
      <c r="D26" s="9">
        <v>0</v>
      </c>
      <c r="E26" s="9">
        <v>0</v>
      </c>
      <c r="F26" s="9">
        <v>0</v>
      </c>
      <c r="G26" s="9">
        <v>0</v>
      </c>
      <c r="H26" s="9">
        <v>0</v>
      </c>
    </row>
    <row r="27" spans="1:8" ht="15">
      <c r="A27" s="304">
        <v>19</v>
      </c>
      <c r="B27" s="9"/>
      <c r="C27" s="20" t="s">
        <v>904</v>
      </c>
      <c r="D27" s="9">
        <v>0</v>
      </c>
      <c r="E27" s="9">
        <v>0</v>
      </c>
      <c r="F27" s="9">
        <v>0</v>
      </c>
      <c r="G27" s="9">
        <v>0</v>
      </c>
      <c r="H27" s="9">
        <v>0</v>
      </c>
    </row>
    <row r="28" spans="1:8" ht="15">
      <c r="A28" s="304">
        <v>20</v>
      </c>
      <c r="B28" s="9"/>
      <c r="C28" s="20" t="s">
        <v>905</v>
      </c>
      <c r="D28" s="9">
        <v>0</v>
      </c>
      <c r="E28" s="9">
        <v>0</v>
      </c>
      <c r="F28" s="9">
        <v>0</v>
      </c>
      <c r="G28" s="9">
        <v>0</v>
      </c>
      <c r="H28" s="9">
        <v>0</v>
      </c>
    </row>
    <row r="29" spans="1:8" ht="15">
      <c r="A29" s="304">
        <v>21</v>
      </c>
      <c r="B29" s="9"/>
      <c r="C29" s="20" t="s">
        <v>906</v>
      </c>
      <c r="D29" s="9">
        <v>0</v>
      </c>
      <c r="E29" s="9">
        <v>0</v>
      </c>
      <c r="F29" s="9">
        <v>0</v>
      </c>
      <c r="G29" s="9">
        <v>0</v>
      </c>
      <c r="H29" s="9">
        <v>0</v>
      </c>
    </row>
    <row r="30" spans="1:8" ht="12.75">
      <c r="A30" s="31" t="s">
        <v>17</v>
      </c>
      <c r="B30" s="9"/>
      <c r="C30" s="9"/>
      <c r="D30" s="9">
        <f>SUM(D9:D29)</f>
        <v>68</v>
      </c>
      <c r="E30" s="9">
        <f>SUM(E9:E29)</f>
        <v>68</v>
      </c>
      <c r="F30" s="9">
        <f>SUM(F9:F29)</f>
        <v>46</v>
      </c>
      <c r="G30" s="9">
        <f>SUM(G9:G29)</f>
        <v>22</v>
      </c>
      <c r="H30" s="9">
        <f>SUM(H9:H29)</f>
        <v>0</v>
      </c>
    </row>
    <row r="33" spans="1:8" ht="12.75" customHeight="1">
      <c r="A33" s="224"/>
      <c r="B33" s="224"/>
      <c r="C33" s="224"/>
      <c r="D33" s="224"/>
      <c r="F33" s="239"/>
      <c r="G33" s="239"/>
      <c r="H33" s="239"/>
    </row>
    <row r="34" spans="1:9" ht="12.75" customHeight="1">
      <c r="A34" s="224"/>
      <c r="B34" s="224"/>
      <c r="C34" s="224"/>
      <c r="D34" s="224"/>
      <c r="F34" s="641" t="s">
        <v>1040</v>
      </c>
      <c r="G34" s="641"/>
      <c r="H34" s="641"/>
      <c r="I34" s="641"/>
    </row>
    <row r="35" spans="1:9" ht="12.75" customHeight="1">
      <c r="A35" s="224"/>
      <c r="B35" s="224"/>
      <c r="C35" s="224"/>
      <c r="D35" s="224"/>
      <c r="F35" s="641"/>
      <c r="G35" s="641"/>
      <c r="H35" s="641"/>
      <c r="I35" s="641"/>
    </row>
    <row r="36" spans="1:9" ht="22.5" customHeight="1">
      <c r="A36" s="224" t="s">
        <v>12</v>
      </c>
      <c r="C36" s="224"/>
      <c r="D36" s="224"/>
      <c r="F36" s="641"/>
      <c r="G36" s="641"/>
      <c r="H36" s="641"/>
      <c r="I36" s="641"/>
    </row>
  </sheetData>
  <sheetProtection/>
  <mergeCells count="11">
    <mergeCell ref="G5:H5"/>
    <mergeCell ref="F34:I36"/>
    <mergeCell ref="C6:C7"/>
    <mergeCell ref="F6:G6"/>
    <mergeCell ref="D6:E6"/>
    <mergeCell ref="H6:H7"/>
    <mergeCell ref="A1:G1"/>
    <mergeCell ref="A2:G2"/>
    <mergeCell ref="A4:G4"/>
    <mergeCell ref="A6:A7"/>
    <mergeCell ref="B6:B7"/>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84" r:id="rId1"/>
</worksheet>
</file>

<file path=xl/worksheets/sheet42.xml><?xml version="1.0" encoding="utf-8"?>
<worksheet xmlns="http://schemas.openxmlformats.org/spreadsheetml/2006/main" xmlns:r="http://schemas.openxmlformats.org/officeDocument/2006/relationships">
  <sheetPr>
    <pageSetUpPr fitToPage="1"/>
  </sheetPr>
  <dimension ref="A1:N36"/>
  <sheetViews>
    <sheetView view="pageBreakPreview" zoomScale="84" zoomScaleSheetLayoutView="84" zoomScalePageLayoutView="0" workbookViewId="0" topLeftCell="A19">
      <selection activeCell="J34" sqref="J34:M36"/>
    </sheetView>
  </sheetViews>
  <sheetFormatPr defaultColWidth="9.140625" defaultRowHeight="12.75"/>
  <cols>
    <col min="1" max="1" width="6.421875" style="0" customWidth="1"/>
    <col min="2" max="2" width="17.421875" style="0" customWidth="1"/>
    <col min="3" max="3" width="15.28125" style="0" customWidth="1"/>
    <col min="4" max="5" width="15.421875" style="0" customWidth="1"/>
    <col min="6" max="7" width="15.7109375" style="0" customWidth="1"/>
    <col min="8" max="8" width="18.57421875" style="0" customWidth="1"/>
    <col min="9" max="9" width="15.7109375" style="0" customWidth="1"/>
    <col min="10" max="10" width="15.421875" style="0" customWidth="1"/>
    <col min="11" max="11" width="20.00390625" style="0" customWidth="1"/>
    <col min="12" max="12" width="17.8515625" style="0" customWidth="1"/>
  </cols>
  <sheetData>
    <row r="1" spans="1:12" ht="18">
      <c r="A1" s="689" t="s">
        <v>0</v>
      </c>
      <c r="B1" s="689"/>
      <c r="C1" s="689"/>
      <c r="D1" s="689"/>
      <c r="E1" s="689"/>
      <c r="F1" s="689"/>
      <c r="G1" s="689"/>
      <c r="H1" s="689"/>
      <c r="I1" s="689"/>
      <c r="J1" s="689"/>
      <c r="K1" s="689"/>
      <c r="L1" s="257" t="s">
        <v>517</v>
      </c>
    </row>
    <row r="2" spans="1:11" ht="21">
      <c r="A2" s="690" t="s">
        <v>697</v>
      </c>
      <c r="B2" s="690"/>
      <c r="C2" s="690"/>
      <c r="D2" s="690"/>
      <c r="E2" s="690"/>
      <c r="F2" s="690"/>
      <c r="G2" s="690"/>
      <c r="H2" s="690"/>
      <c r="I2" s="690"/>
      <c r="J2" s="690"/>
      <c r="K2" s="690"/>
    </row>
    <row r="3" spans="1:11" ht="15">
      <c r="A3" s="218"/>
      <c r="B3" s="218"/>
      <c r="C3" s="218"/>
      <c r="D3" s="218"/>
      <c r="E3" s="218"/>
      <c r="F3" s="218"/>
      <c r="G3" s="218"/>
      <c r="H3" s="218"/>
      <c r="I3" s="218"/>
      <c r="J3" s="218"/>
      <c r="K3" s="218"/>
    </row>
    <row r="4" spans="1:11" ht="18">
      <c r="A4" s="689" t="s">
        <v>516</v>
      </c>
      <c r="B4" s="689"/>
      <c r="C4" s="689"/>
      <c r="D4" s="689"/>
      <c r="E4" s="689"/>
      <c r="F4" s="689"/>
      <c r="G4" s="689"/>
      <c r="H4" s="689"/>
      <c r="I4" s="689"/>
      <c r="J4" s="689"/>
      <c r="K4" s="689"/>
    </row>
    <row r="5" spans="1:12" ht="15">
      <c r="A5" s="219" t="s">
        <v>254</v>
      </c>
      <c r="B5" s="219"/>
      <c r="C5" s="219"/>
      <c r="D5" s="219"/>
      <c r="E5" s="219"/>
      <c r="F5" s="219"/>
      <c r="G5" s="219"/>
      <c r="H5" s="219"/>
      <c r="I5" s="219"/>
      <c r="J5" s="780" t="s">
        <v>776</v>
      </c>
      <c r="K5" s="780"/>
      <c r="L5" s="780"/>
    </row>
    <row r="6" spans="1:12" ht="21.75" customHeight="1">
      <c r="A6" s="781" t="s">
        <v>2</v>
      </c>
      <c r="B6" s="781" t="s">
        <v>36</v>
      </c>
      <c r="C6" s="587" t="s">
        <v>459</v>
      </c>
      <c r="D6" s="588"/>
      <c r="E6" s="589"/>
      <c r="F6" s="587" t="s">
        <v>465</v>
      </c>
      <c r="G6" s="588"/>
      <c r="H6" s="588"/>
      <c r="I6" s="589"/>
      <c r="J6" s="604" t="s">
        <v>467</v>
      </c>
      <c r="K6" s="604"/>
      <c r="L6" s="604"/>
    </row>
    <row r="7" spans="1:12" ht="29.25" customHeight="1">
      <c r="A7" s="782"/>
      <c r="B7" s="782"/>
      <c r="C7" s="251" t="s">
        <v>216</v>
      </c>
      <c r="D7" s="251" t="s">
        <v>461</v>
      </c>
      <c r="E7" s="251" t="s">
        <v>466</v>
      </c>
      <c r="F7" s="251" t="s">
        <v>216</v>
      </c>
      <c r="G7" s="251" t="s">
        <v>460</v>
      </c>
      <c r="H7" s="251" t="s">
        <v>462</v>
      </c>
      <c r="I7" s="251" t="s">
        <v>466</v>
      </c>
      <c r="J7" s="5" t="s">
        <v>463</v>
      </c>
      <c r="K7" s="5" t="s">
        <v>464</v>
      </c>
      <c r="L7" s="251" t="s">
        <v>466</v>
      </c>
    </row>
    <row r="8" spans="1:12" ht="15">
      <c r="A8" s="222" t="s">
        <v>261</v>
      </c>
      <c r="B8" s="222" t="s">
        <v>262</v>
      </c>
      <c r="C8" s="222" t="s">
        <v>263</v>
      </c>
      <c r="D8" s="222" t="s">
        <v>264</v>
      </c>
      <c r="E8" s="222" t="s">
        <v>265</v>
      </c>
      <c r="F8" s="222" t="s">
        <v>266</v>
      </c>
      <c r="G8" s="222" t="s">
        <v>267</v>
      </c>
      <c r="H8" s="222" t="s">
        <v>268</v>
      </c>
      <c r="I8" s="222" t="s">
        <v>287</v>
      </c>
      <c r="J8" s="222" t="s">
        <v>288</v>
      </c>
      <c r="K8" s="222" t="s">
        <v>289</v>
      </c>
      <c r="L8" s="222" t="s">
        <v>317</v>
      </c>
    </row>
    <row r="9" spans="1:12" ht="15">
      <c r="A9" s="19">
        <v>1</v>
      </c>
      <c r="B9" s="20" t="s">
        <v>886</v>
      </c>
      <c r="C9" s="222">
        <v>0</v>
      </c>
      <c r="D9" s="222">
        <v>0</v>
      </c>
      <c r="E9" s="222">
        <v>0</v>
      </c>
      <c r="F9" s="222">
        <v>0</v>
      </c>
      <c r="G9" s="222">
        <v>0</v>
      </c>
      <c r="H9" s="222">
        <v>0</v>
      </c>
      <c r="I9" s="222">
        <v>0</v>
      </c>
      <c r="J9" s="222">
        <v>0</v>
      </c>
      <c r="K9" s="222">
        <v>0</v>
      </c>
      <c r="L9" s="222">
        <v>0</v>
      </c>
    </row>
    <row r="10" spans="1:12" ht="15">
      <c r="A10" s="19">
        <v>2</v>
      </c>
      <c r="B10" s="20" t="s">
        <v>887</v>
      </c>
      <c r="C10" s="222">
        <v>0</v>
      </c>
      <c r="D10" s="222">
        <v>0</v>
      </c>
      <c r="E10" s="222">
        <v>0</v>
      </c>
      <c r="F10" s="222">
        <v>0</v>
      </c>
      <c r="G10" s="222">
        <v>0</v>
      </c>
      <c r="H10" s="222">
        <v>0</v>
      </c>
      <c r="I10" s="222">
        <v>0</v>
      </c>
      <c r="J10" s="222">
        <v>0</v>
      </c>
      <c r="K10" s="222">
        <v>0</v>
      </c>
      <c r="L10" s="222">
        <v>0</v>
      </c>
    </row>
    <row r="11" spans="1:12" ht="30" customHeight="1">
      <c r="A11" s="19">
        <v>3</v>
      </c>
      <c r="B11" s="20" t="s">
        <v>888</v>
      </c>
      <c r="C11" s="222">
        <v>0</v>
      </c>
      <c r="D11" s="222">
        <v>0</v>
      </c>
      <c r="E11" s="222">
        <v>0</v>
      </c>
      <c r="F11" s="222">
        <v>5</v>
      </c>
      <c r="G11" s="222">
        <v>456</v>
      </c>
      <c r="H11" s="222" t="s">
        <v>958</v>
      </c>
      <c r="I11" s="222">
        <v>0</v>
      </c>
      <c r="J11" s="222">
        <v>0</v>
      </c>
      <c r="K11" s="222">
        <v>0</v>
      </c>
      <c r="L11" s="222">
        <v>0</v>
      </c>
    </row>
    <row r="12" spans="1:12" ht="19.5" customHeight="1">
      <c r="A12" s="19">
        <v>4</v>
      </c>
      <c r="B12" s="20" t="s">
        <v>889</v>
      </c>
      <c r="C12" s="222">
        <v>0</v>
      </c>
      <c r="D12" s="222">
        <v>0</v>
      </c>
      <c r="E12" s="222">
        <v>0</v>
      </c>
      <c r="F12" s="222">
        <v>0</v>
      </c>
      <c r="G12" s="222">
        <v>0</v>
      </c>
      <c r="H12" s="222">
        <v>0</v>
      </c>
      <c r="I12" s="222">
        <v>0</v>
      </c>
      <c r="J12" s="222">
        <v>0</v>
      </c>
      <c r="K12" s="222">
        <v>0</v>
      </c>
      <c r="L12" s="222">
        <v>0</v>
      </c>
    </row>
    <row r="13" spans="1:12" ht="20.25" customHeight="1">
      <c r="A13" s="19">
        <v>5</v>
      </c>
      <c r="B13" s="20" t="s">
        <v>890</v>
      </c>
      <c r="C13" s="222">
        <v>0</v>
      </c>
      <c r="D13" s="222">
        <v>0</v>
      </c>
      <c r="E13" s="222">
        <v>0</v>
      </c>
      <c r="F13" s="222">
        <v>0</v>
      </c>
      <c r="G13" s="222">
        <v>0</v>
      </c>
      <c r="H13" s="222">
        <v>0</v>
      </c>
      <c r="I13" s="222">
        <v>0</v>
      </c>
      <c r="J13" s="222">
        <v>0</v>
      </c>
      <c r="K13" s="222">
        <v>0</v>
      </c>
      <c r="L13" s="222">
        <v>0</v>
      </c>
    </row>
    <row r="14" spans="1:12" ht="24" customHeight="1">
      <c r="A14" s="19">
        <v>6</v>
      </c>
      <c r="B14" s="20" t="s">
        <v>891</v>
      </c>
      <c r="C14" s="222">
        <v>0</v>
      </c>
      <c r="D14" s="222">
        <v>0</v>
      </c>
      <c r="E14" s="222">
        <v>0</v>
      </c>
      <c r="F14" s="222">
        <v>0</v>
      </c>
      <c r="G14" s="222">
        <v>0</v>
      </c>
      <c r="H14" s="222">
        <v>0</v>
      </c>
      <c r="I14" s="222">
        <v>0</v>
      </c>
      <c r="J14" s="222">
        <v>0</v>
      </c>
      <c r="K14" s="222">
        <v>0</v>
      </c>
      <c r="L14" s="222">
        <v>0</v>
      </c>
    </row>
    <row r="15" spans="1:12" ht="18.75" customHeight="1">
      <c r="A15" s="19">
        <v>7</v>
      </c>
      <c r="B15" s="20" t="s">
        <v>892</v>
      </c>
      <c r="C15" s="222">
        <v>0</v>
      </c>
      <c r="D15" s="222">
        <v>0</v>
      </c>
      <c r="E15" s="222">
        <v>0</v>
      </c>
      <c r="F15" s="222">
        <v>527</v>
      </c>
      <c r="G15" s="222">
        <v>26840</v>
      </c>
      <c r="H15" s="222" t="s">
        <v>968</v>
      </c>
      <c r="I15" s="222">
        <v>0</v>
      </c>
      <c r="J15" s="222">
        <v>0</v>
      </c>
      <c r="K15" s="222">
        <v>0</v>
      </c>
      <c r="L15" s="222">
        <v>0</v>
      </c>
    </row>
    <row r="16" spans="1:12" ht="30">
      <c r="A16" s="19">
        <v>8</v>
      </c>
      <c r="B16" s="20" t="s">
        <v>893</v>
      </c>
      <c r="C16" s="222">
        <v>450</v>
      </c>
      <c r="D16" s="222">
        <v>0</v>
      </c>
      <c r="E16" s="222">
        <v>0</v>
      </c>
      <c r="F16" s="222">
        <v>450</v>
      </c>
      <c r="G16" s="222">
        <v>43200</v>
      </c>
      <c r="H16" s="222" t="s">
        <v>969</v>
      </c>
      <c r="I16" s="222">
        <v>0</v>
      </c>
      <c r="J16" s="222">
        <v>0</v>
      </c>
      <c r="K16" s="222">
        <v>0</v>
      </c>
      <c r="L16" s="222">
        <v>0</v>
      </c>
    </row>
    <row r="17" spans="1:12" ht="20.25" customHeight="1">
      <c r="A17" s="19">
        <v>9</v>
      </c>
      <c r="B17" s="20" t="s">
        <v>894</v>
      </c>
      <c r="C17" s="222">
        <v>0</v>
      </c>
      <c r="D17" s="222">
        <v>0</v>
      </c>
      <c r="E17" s="222">
        <v>0</v>
      </c>
      <c r="F17" s="222">
        <v>0</v>
      </c>
      <c r="G17" s="222">
        <v>0</v>
      </c>
      <c r="H17" s="222">
        <v>0</v>
      </c>
      <c r="I17" s="222">
        <v>0</v>
      </c>
      <c r="J17" s="222">
        <v>0</v>
      </c>
      <c r="K17" s="222">
        <v>0</v>
      </c>
      <c r="L17" s="222">
        <v>0</v>
      </c>
    </row>
    <row r="18" spans="1:14" ht="16.5" customHeight="1">
      <c r="A18" s="19">
        <v>10</v>
      </c>
      <c r="B18" s="20" t="s">
        <v>895</v>
      </c>
      <c r="C18" s="8">
        <v>0</v>
      </c>
      <c r="D18" s="8">
        <v>0</v>
      </c>
      <c r="E18" s="8">
        <v>0</v>
      </c>
      <c r="F18" s="8">
        <v>0</v>
      </c>
      <c r="G18" s="8">
        <v>0</v>
      </c>
      <c r="H18" s="8">
        <v>0</v>
      </c>
      <c r="I18" s="8">
        <v>0</v>
      </c>
      <c r="J18" s="8">
        <v>0</v>
      </c>
      <c r="K18" s="8">
        <v>0</v>
      </c>
      <c r="L18" s="8">
        <v>0</v>
      </c>
      <c r="N18" t="s">
        <v>11</v>
      </c>
    </row>
    <row r="19" spans="1:12" ht="16.5" customHeight="1">
      <c r="A19" s="19">
        <v>11</v>
      </c>
      <c r="B19" s="20" t="s">
        <v>896</v>
      </c>
      <c r="C19" s="8">
        <v>0</v>
      </c>
      <c r="D19" s="8">
        <v>0</v>
      </c>
      <c r="E19" s="8">
        <v>0</v>
      </c>
      <c r="F19" s="8">
        <v>0</v>
      </c>
      <c r="G19" s="8">
        <v>0</v>
      </c>
      <c r="H19" s="8">
        <v>0</v>
      </c>
      <c r="I19" s="8">
        <v>0</v>
      </c>
      <c r="J19" s="8">
        <v>0</v>
      </c>
      <c r="K19" s="8">
        <v>0</v>
      </c>
      <c r="L19" s="8">
        <v>0</v>
      </c>
    </row>
    <row r="20" spans="1:12" ht="18" customHeight="1">
      <c r="A20" s="19">
        <v>12</v>
      </c>
      <c r="B20" s="20" t="s">
        <v>897</v>
      </c>
      <c r="C20" s="8">
        <v>0</v>
      </c>
      <c r="D20" s="8">
        <v>0</v>
      </c>
      <c r="E20" s="8">
        <v>0</v>
      </c>
      <c r="F20" s="8">
        <v>0</v>
      </c>
      <c r="G20" s="8">
        <v>0</v>
      </c>
      <c r="H20" s="8">
        <v>0</v>
      </c>
      <c r="I20" s="8">
        <v>0</v>
      </c>
      <c r="J20" s="8">
        <v>0</v>
      </c>
      <c r="K20" s="8">
        <v>0</v>
      </c>
      <c r="L20" s="8">
        <v>0</v>
      </c>
    </row>
    <row r="21" spans="1:12" ht="17.25" customHeight="1">
      <c r="A21" s="19">
        <v>13</v>
      </c>
      <c r="B21" s="20" t="s">
        <v>898</v>
      </c>
      <c r="C21" s="8">
        <v>0</v>
      </c>
      <c r="D21" s="8">
        <v>0</v>
      </c>
      <c r="E21" s="8">
        <v>0</v>
      </c>
      <c r="F21" s="8">
        <v>0</v>
      </c>
      <c r="G21" s="8">
        <v>0</v>
      </c>
      <c r="H21" s="8">
        <v>0</v>
      </c>
      <c r="I21" s="8">
        <v>0</v>
      </c>
      <c r="J21" s="8">
        <v>0</v>
      </c>
      <c r="K21" s="8">
        <v>0</v>
      </c>
      <c r="L21" s="8">
        <v>0</v>
      </c>
    </row>
    <row r="22" spans="1:12" ht="17.25" customHeight="1">
      <c r="A22" s="19">
        <v>14</v>
      </c>
      <c r="B22" s="20" t="s">
        <v>899</v>
      </c>
      <c r="C22" s="8">
        <v>0</v>
      </c>
      <c r="D22" s="8">
        <v>0</v>
      </c>
      <c r="E22" s="8">
        <v>0</v>
      </c>
      <c r="F22" s="8">
        <v>0</v>
      </c>
      <c r="G22" s="8">
        <v>0</v>
      </c>
      <c r="H22" s="8">
        <v>0</v>
      </c>
      <c r="I22" s="8">
        <v>0</v>
      </c>
      <c r="J22" s="8">
        <v>0</v>
      </c>
      <c r="K22" s="8">
        <v>0</v>
      </c>
      <c r="L22" s="19">
        <v>0</v>
      </c>
    </row>
    <row r="23" spans="1:12" ht="31.5" customHeight="1">
      <c r="A23" s="19">
        <v>15</v>
      </c>
      <c r="B23" s="20" t="s">
        <v>900</v>
      </c>
      <c r="C23" s="8">
        <v>272</v>
      </c>
      <c r="D23" s="8">
        <v>286000</v>
      </c>
      <c r="E23" s="8"/>
      <c r="F23" s="8">
        <v>272</v>
      </c>
      <c r="G23" s="8">
        <v>26000</v>
      </c>
      <c r="H23" s="518" t="s">
        <v>988</v>
      </c>
      <c r="I23" s="8">
        <v>0</v>
      </c>
      <c r="J23" s="8">
        <v>0</v>
      </c>
      <c r="K23" s="8">
        <v>0</v>
      </c>
      <c r="L23" s="8">
        <v>0</v>
      </c>
    </row>
    <row r="24" spans="1:12" ht="18.75" customHeight="1">
      <c r="A24" s="19">
        <v>16</v>
      </c>
      <c r="B24" s="20" t="s">
        <v>901</v>
      </c>
      <c r="C24" s="8">
        <v>0</v>
      </c>
      <c r="D24" s="8">
        <v>0</v>
      </c>
      <c r="E24" s="8">
        <v>0</v>
      </c>
      <c r="F24" s="8">
        <v>0</v>
      </c>
      <c r="G24" s="8">
        <v>0</v>
      </c>
      <c r="H24" s="8">
        <v>0</v>
      </c>
      <c r="I24" s="8">
        <v>0</v>
      </c>
      <c r="J24" s="8">
        <v>0</v>
      </c>
      <c r="K24" s="8">
        <v>0</v>
      </c>
      <c r="L24" s="8">
        <v>0</v>
      </c>
    </row>
    <row r="25" spans="1:12" ht="18" customHeight="1">
      <c r="A25" s="19">
        <v>17</v>
      </c>
      <c r="B25" s="20" t="s">
        <v>902</v>
      </c>
      <c r="C25" s="8">
        <v>0</v>
      </c>
      <c r="D25" s="8">
        <v>0</v>
      </c>
      <c r="E25" s="8">
        <v>0</v>
      </c>
      <c r="F25" s="8">
        <v>0</v>
      </c>
      <c r="G25" s="8">
        <v>0</v>
      </c>
      <c r="H25" s="8">
        <v>0</v>
      </c>
      <c r="I25" s="8">
        <v>0</v>
      </c>
      <c r="J25" s="8">
        <v>0</v>
      </c>
      <c r="K25" s="8">
        <v>0</v>
      </c>
      <c r="L25" s="8">
        <v>0</v>
      </c>
    </row>
    <row r="26" spans="1:12" ht="17.25" customHeight="1">
      <c r="A26" s="19">
        <v>18</v>
      </c>
      <c r="B26" s="20" t="s">
        <v>903</v>
      </c>
      <c r="C26" s="447">
        <v>410</v>
      </c>
      <c r="D26" s="447">
        <v>0</v>
      </c>
      <c r="E26" s="447" t="s">
        <v>879</v>
      </c>
      <c r="F26" s="447">
        <v>268</v>
      </c>
      <c r="G26" s="447">
        <v>21586</v>
      </c>
      <c r="H26" s="460" t="s">
        <v>994</v>
      </c>
      <c r="I26" s="460">
        <v>0</v>
      </c>
      <c r="J26" s="460">
        <v>0</v>
      </c>
      <c r="K26" s="460">
        <v>0</v>
      </c>
      <c r="L26" s="460">
        <v>0</v>
      </c>
    </row>
    <row r="27" spans="1:12" ht="20.25" customHeight="1">
      <c r="A27" s="19">
        <v>19</v>
      </c>
      <c r="B27" s="20" t="s">
        <v>904</v>
      </c>
      <c r="C27" s="8">
        <v>0</v>
      </c>
      <c r="D27" s="8">
        <v>0</v>
      </c>
      <c r="E27" s="8">
        <v>0</v>
      </c>
      <c r="F27" s="8">
        <v>0</v>
      </c>
      <c r="G27" s="8">
        <v>0</v>
      </c>
      <c r="H27" s="8">
        <v>0</v>
      </c>
      <c r="I27" s="8">
        <v>0</v>
      </c>
      <c r="J27" s="8">
        <v>0</v>
      </c>
      <c r="K27" s="8">
        <v>0</v>
      </c>
      <c r="L27" s="8">
        <v>0</v>
      </c>
    </row>
    <row r="28" spans="1:12" ht="17.25" customHeight="1">
      <c r="A28" s="19">
        <v>20</v>
      </c>
      <c r="B28" s="20" t="s">
        <v>905</v>
      </c>
      <c r="C28" s="462">
        <v>86</v>
      </c>
      <c r="D28" s="462">
        <v>1706562</v>
      </c>
      <c r="E28" s="462"/>
      <c r="F28" s="462">
        <v>86</v>
      </c>
      <c r="G28" s="462">
        <v>8619</v>
      </c>
      <c r="H28" s="462" t="s">
        <v>998</v>
      </c>
      <c r="I28" s="461">
        <v>0</v>
      </c>
      <c r="J28" s="8">
        <v>0</v>
      </c>
      <c r="K28" s="8">
        <v>0</v>
      </c>
      <c r="L28" s="8">
        <v>0</v>
      </c>
    </row>
    <row r="29" spans="1:12" ht="21" customHeight="1">
      <c r="A29" s="19">
        <v>21</v>
      </c>
      <c r="B29" s="20" t="s">
        <v>906</v>
      </c>
      <c r="C29" s="8">
        <v>0</v>
      </c>
      <c r="D29" s="8">
        <v>0</v>
      </c>
      <c r="E29" s="8">
        <v>0</v>
      </c>
      <c r="F29" s="8">
        <v>0</v>
      </c>
      <c r="G29" s="8">
        <v>0</v>
      </c>
      <c r="H29" s="8">
        <v>0</v>
      </c>
      <c r="I29" s="8">
        <v>0</v>
      </c>
      <c r="J29" s="8">
        <v>0</v>
      </c>
      <c r="K29" s="8">
        <v>0</v>
      </c>
      <c r="L29" s="8">
        <v>0</v>
      </c>
    </row>
    <row r="30" spans="1:12" ht="12.75">
      <c r="A30" s="3" t="s">
        <v>17</v>
      </c>
      <c r="B30" s="9"/>
      <c r="C30" s="8">
        <f>SUM(C9:C29)</f>
        <v>1218</v>
      </c>
      <c r="D30" s="8">
        <f aca="true" t="shared" si="0" ref="D30:L30">SUM(D9:D29)</f>
        <v>1992562</v>
      </c>
      <c r="E30" s="8">
        <f t="shared" si="0"/>
        <v>0</v>
      </c>
      <c r="F30" s="8">
        <f t="shared" si="0"/>
        <v>1608</v>
      </c>
      <c r="G30" s="8">
        <f t="shared" si="0"/>
        <v>126701</v>
      </c>
      <c r="H30" s="8">
        <f t="shared" si="0"/>
        <v>0</v>
      </c>
      <c r="I30" s="8">
        <f t="shared" si="0"/>
        <v>0</v>
      </c>
      <c r="J30" s="8">
        <f t="shared" si="0"/>
        <v>0</v>
      </c>
      <c r="K30" s="8">
        <f t="shared" si="0"/>
        <v>0</v>
      </c>
      <c r="L30" s="8">
        <f t="shared" si="0"/>
        <v>0</v>
      </c>
    </row>
    <row r="33" spans="1:11" ht="12.75" customHeight="1">
      <c r="A33" s="224"/>
      <c r="B33" s="224"/>
      <c r="C33" s="224"/>
      <c r="D33" s="224"/>
      <c r="E33" s="224"/>
      <c r="F33" s="224"/>
      <c r="K33" s="225"/>
    </row>
    <row r="34" spans="1:13" ht="12.75" customHeight="1">
      <c r="A34" s="224"/>
      <c r="B34" s="224"/>
      <c r="C34" s="224"/>
      <c r="D34" s="224"/>
      <c r="E34" s="224" t="s">
        <v>11</v>
      </c>
      <c r="F34" s="224"/>
      <c r="J34" s="641" t="s">
        <v>1040</v>
      </c>
      <c r="K34" s="641"/>
      <c r="L34" s="641"/>
      <c r="M34" s="641"/>
    </row>
    <row r="35" spans="1:13" ht="12.75" customHeight="1">
      <c r="A35" s="224"/>
      <c r="B35" s="224"/>
      <c r="C35" s="224"/>
      <c r="D35" s="224"/>
      <c r="E35" s="224"/>
      <c r="F35" s="224"/>
      <c r="J35" s="641"/>
      <c r="K35" s="641"/>
      <c r="L35" s="641"/>
      <c r="M35" s="641"/>
    </row>
    <row r="36" spans="1:13" ht="27.75" customHeight="1">
      <c r="A36" s="224" t="s">
        <v>12</v>
      </c>
      <c r="F36" s="224"/>
      <c r="J36" s="641"/>
      <c r="K36" s="641"/>
      <c r="L36" s="641"/>
      <c r="M36" s="641"/>
    </row>
  </sheetData>
  <sheetProtection/>
  <mergeCells count="10">
    <mergeCell ref="J5:L5"/>
    <mergeCell ref="J34:M36"/>
    <mergeCell ref="A1:K1"/>
    <mergeCell ref="C6:E6"/>
    <mergeCell ref="F6:I6"/>
    <mergeCell ref="J6:L6"/>
    <mergeCell ref="A6:A7"/>
    <mergeCell ref="B6:B7"/>
    <mergeCell ref="A2:K2"/>
    <mergeCell ref="A4:K4"/>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86" r:id="rId1"/>
</worksheet>
</file>

<file path=xl/worksheets/sheet43.xml><?xml version="1.0" encoding="utf-8"?>
<worksheet xmlns="http://schemas.openxmlformats.org/spreadsheetml/2006/main" xmlns:r="http://schemas.openxmlformats.org/officeDocument/2006/relationships">
  <sheetPr>
    <pageSetUpPr fitToPage="1"/>
  </sheetPr>
  <dimension ref="A1:M37"/>
  <sheetViews>
    <sheetView view="pageBreakPreview" zoomScale="80" zoomScaleSheetLayoutView="80" zoomScalePageLayoutView="0" workbookViewId="0" topLeftCell="A16">
      <selection activeCell="I34" sqref="I34:L36"/>
    </sheetView>
  </sheetViews>
  <sheetFormatPr defaultColWidth="9.140625" defaultRowHeight="12.75"/>
  <cols>
    <col min="1" max="1" width="7.7109375" style="0" customWidth="1"/>
    <col min="2" max="2" width="16.140625" style="0" customWidth="1"/>
    <col min="3" max="4" width="12.7109375" style="0" customWidth="1"/>
    <col min="5" max="5" width="12.8515625" style="0" customWidth="1"/>
    <col min="6" max="6" width="13.28125" style="0" customWidth="1"/>
    <col min="7" max="7" width="13.7109375" style="0" customWidth="1"/>
    <col min="8" max="8" width="12.421875" style="0" customWidth="1"/>
    <col min="9" max="9" width="15.57421875" style="0" customWidth="1"/>
    <col min="10" max="10" width="12.421875" style="0" customWidth="1"/>
    <col min="11" max="11" width="32.8515625" style="0" customWidth="1"/>
  </cols>
  <sheetData>
    <row r="1" spans="1:11" ht="18">
      <c r="A1" s="689" t="s">
        <v>0</v>
      </c>
      <c r="B1" s="689"/>
      <c r="C1" s="689"/>
      <c r="D1" s="689"/>
      <c r="E1" s="689"/>
      <c r="F1" s="689"/>
      <c r="G1" s="689"/>
      <c r="H1" s="689"/>
      <c r="I1" s="312"/>
      <c r="J1" s="312"/>
      <c r="K1" s="257" t="s">
        <v>519</v>
      </c>
    </row>
    <row r="2" spans="1:10" ht="21">
      <c r="A2" s="690" t="s">
        <v>697</v>
      </c>
      <c r="B2" s="690"/>
      <c r="C2" s="690"/>
      <c r="D2" s="690"/>
      <c r="E2" s="690"/>
      <c r="F2" s="690"/>
      <c r="G2" s="690"/>
      <c r="H2" s="690"/>
      <c r="I2" s="217"/>
      <c r="J2" s="217"/>
    </row>
    <row r="3" spans="1:10" ht="15">
      <c r="A3" s="218"/>
      <c r="B3" s="218"/>
      <c r="C3" s="218"/>
      <c r="D3" s="218"/>
      <c r="E3" s="218"/>
      <c r="F3" s="218"/>
      <c r="G3" s="218"/>
      <c r="H3" s="218"/>
      <c r="I3" s="218"/>
      <c r="J3" s="218"/>
    </row>
    <row r="4" spans="1:10" ht="18">
      <c r="A4" s="689" t="s">
        <v>518</v>
      </c>
      <c r="B4" s="689"/>
      <c r="C4" s="689"/>
      <c r="D4" s="689"/>
      <c r="E4" s="689"/>
      <c r="F4" s="689"/>
      <c r="G4" s="689"/>
      <c r="H4" s="689"/>
      <c r="I4" s="312"/>
      <c r="J4" s="312"/>
    </row>
    <row r="5" spans="1:11" ht="15">
      <c r="A5" s="219" t="s">
        <v>254</v>
      </c>
      <c r="B5" s="219"/>
      <c r="C5" s="219"/>
      <c r="D5" s="219"/>
      <c r="E5" s="219"/>
      <c r="F5" s="219"/>
      <c r="G5" s="780" t="s">
        <v>776</v>
      </c>
      <c r="H5" s="780"/>
      <c r="I5" s="780"/>
      <c r="J5" s="780"/>
      <c r="K5" s="780"/>
    </row>
    <row r="6" spans="1:11" ht="21.75" customHeight="1">
      <c r="A6" s="781" t="s">
        <v>2</v>
      </c>
      <c r="B6" s="781" t="s">
        <v>36</v>
      </c>
      <c r="C6" s="587" t="s">
        <v>477</v>
      </c>
      <c r="D6" s="588"/>
      <c r="E6" s="589"/>
      <c r="F6" s="587" t="s">
        <v>480</v>
      </c>
      <c r="G6" s="588"/>
      <c r="H6" s="589"/>
      <c r="I6" s="693" t="s">
        <v>646</v>
      </c>
      <c r="J6" s="693" t="s">
        <v>645</v>
      </c>
      <c r="K6" s="693" t="s">
        <v>77</v>
      </c>
    </row>
    <row r="7" spans="1:11" ht="29.25" customHeight="1">
      <c r="A7" s="782"/>
      <c r="B7" s="782"/>
      <c r="C7" s="5" t="s">
        <v>476</v>
      </c>
      <c r="D7" s="5" t="s">
        <v>478</v>
      </c>
      <c r="E7" s="5" t="s">
        <v>479</v>
      </c>
      <c r="F7" s="5" t="s">
        <v>476</v>
      </c>
      <c r="G7" s="5" t="s">
        <v>478</v>
      </c>
      <c r="H7" s="5" t="s">
        <v>479</v>
      </c>
      <c r="I7" s="694"/>
      <c r="J7" s="694"/>
      <c r="K7" s="694"/>
    </row>
    <row r="8" spans="1:11" ht="15">
      <c r="A8" s="305">
        <v>1</v>
      </c>
      <c r="B8" s="305">
        <v>2</v>
      </c>
      <c r="C8" s="305">
        <v>3</v>
      </c>
      <c r="D8" s="305">
        <v>4</v>
      </c>
      <c r="E8" s="305">
        <v>5</v>
      </c>
      <c r="F8" s="305">
        <v>6</v>
      </c>
      <c r="G8" s="305">
        <v>7</v>
      </c>
      <c r="H8" s="305">
        <v>8</v>
      </c>
      <c r="I8" s="305">
        <v>9</v>
      </c>
      <c r="J8" s="305">
        <v>10</v>
      </c>
      <c r="K8" s="305">
        <v>11</v>
      </c>
    </row>
    <row r="9" spans="1:11" ht="15">
      <c r="A9" s="19">
        <v>1</v>
      </c>
      <c r="B9" s="20" t="s">
        <v>886</v>
      </c>
      <c r="C9" s="502">
        <v>0</v>
      </c>
      <c r="D9" s="502">
        <v>0</v>
      </c>
      <c r="E9" s="502">
        <v>0</v>
      </c>
      <c r="F9" s="502">
        <v>0</v>
      </c>
      <c r="G9" s="502">
        <v>0</v>
      </c>
      <c r="H9" s="502">
        <v>0</v>
      </c>
      <c r="I9" s="502">
        <v>0</v>
      </c>
      <c r="J9" s="502">
        <v>0</v>
      </c>
      <c r="K9" s="488">
        <v>0</v>
      </c>
    </row>
    <row r="10" spans="1:11" ht="15">
      <c r="A10" s="19">
        <v>2</v>
      </c>
      <c r="B10" s="20" t="s">
        <v>887</v>
      </c>
      <c r="C10" s="502">
        <v>0</v>
      </c>
      <c r="D10" s="502">
        <v>0</v>
      </c>
      <c r="E10" s="502">
        <v>0</v>
      </c>
      <c r="F10" s="502">
        <v>0</v>
      </c>
      <c r="G10" s="502">
        <v>0</v>
      </c>
      <c r="H10" s="502">
        <v>0</v>
      </c>
      <c r="I10" s="502">
        <v>0</v>
      </c>
      <c r="J10" s="502">
        <v>0</v>
      </c>
      <c r="K10" s="488">
        <v>0</v>
      </c>
    </row>
    <row r="11" spans="1:11" ht="15">
      <c r="A11" s="19">
        <v>3</v>
      </c>
      <c r="B11" s="20" t="s">
        <v>888</v>
      </c>
      <c r="C11" s="502">
        <v>0</v>
      </c>
      <c r="D11" s="502">
        <v>0</v>
      </c>
      <c r="E11" s="502">
        <v>0</v>
      </c>
      <c r="F11" s="502">
        <v>0</v>
      </c>
      <c r="G11" s="502">
        <v>0</v>
      </c>
      <c r="H11" s="502">
        <v>0</v>
      </c>
      <c r="I11" s="502">
        <v>0</v>
      </c>
      <c r="J11" s="502">
        <v>0</v>
      </c>
      <c r="K11" s="488">
        <v>0</v>
      </c>
    </row>
    <row r="12" spans="1:11" ht="15">
      <c r="A12" s="19">
        <v>4</v>
      </c>
      <c r="B12" s="20" t="s">
        <v>889</v>
      </c>
      <c r="C12" s="502"/>
      <c r="D12" s="502">
        <v>0</v>
      </c>
      <c r="E12" s="502">
        <v>0</v>
      </c>
      <c r="F12" s="502">
        <v>0</v>
      </c>
      <c r="G12" s="502">
        <v>0</v>
      </c>
      <c r="H12" s="502">
        <v>0</v>
      </c>
      <c r="I12" s="502">
        <v>0</v>
      </c>
      <c r="J12" s="502">
        <v>0</v>
      </c>
      <c r="K12" s="488">
        <v>0</v>
      </c>
    </row>
    <row r="13" spans="1:11" ht="15">
      <c r="A13" s="19">
        <v>5</v>
      </c>
      <c r="B13" s="20" t="s">
        <v>890</v>
      </c>
      <c r="C13" s="502">
        <v>0</v>
      </c>
      <c r="D13" s="502">
        <v>0</v>
      </c>
      <c r="E13" s="502">
        <v>0</v>
      </c>
      <c r="F13" s="502">
        <v>0</v>
      </c>
      <c r="G13" s="502">
        <v>0</v>
      </c>
      <c r="H13" s="502">
        <v>0</v>
      </c>
      <c r="I13" s="502">
        <v>0</v>
      </c>
      <c r="J13" s="502">
        <v>0</v>
      </c>
      <c r="K13" s="488">
        <v>0</v>
      </c>
    </row>
    <row r="14" spans="1:11" ht="15">
      <c r="A14" s="19">
        <v>6</v>
      </c>
      <c r="B14" s="20" t="s">
        <v>891</v>
      </c>
      <c r="C14" s="502">
        <v>0</v>
      </c>
      <c r="D14" s="502">
        <v>0</v>
      </c>
      <c r="E14" s="502">
        <v>0</v>
      </c>
      <c r="F14" s="502">
        <v>0</v>
      </c>
      <c r="G14" s="502">
        <v>0</v>
      </c>
      <c r="H14" s="502">
        <v>0</v>
      </c>
      <c r="I14" s="502">
        <v>0</v>
      </c>
      <c r="J14" s="502">
        <v>0</v>
      </c>
      <c r="K14" s="488">
        <v>0</v>
      </c>
    </row>
    <row r="15" spans="1:11" ht="18.75" customHeight="1">
      <c r="A15" s="19">
        <v>7</v>
      </c>
      <c r="B15" s="20" t="s">
        <v>892</v>
      </c>
      <c r="C15" s="502">
        <v>0</v>
      </c>
      <c r="D15" s="502">
        <v>0</v>
      </c>
      <c r="E15" s="502">
        <v>0</v>
      </c>
      <c r="F15" s="502">
        <v>0</v>
      </c>
      <c r="G15" s="502">
        <v>0</v>
      </c>
      <c r="H15" s="502">
        <v>0</v>
      </c>
      <c r="I15" s="502">
        <v>0</v>
      </c>
      <c r="J15" s="502">
        <v>0</v>
      </c>
      <c r="K15" s="488">
        <v>0</v>
      </c>
    </row>
    <row r="16" spans="1:11" ht="15">
      <c r="A16" s="19">
        <v>8</v>
      </c>
      <c r="B16" s="20" t="s">
        <v>893</v>
      </c>
      <c r="C16" s="502">
        <v>0</v>
      </c>
      <c r="D16" s="502">
        <v>0</v>
      </c>
      <c r="E16" s="502">
        <v>0</v>
      </c>
      <c r="F16" s="502">
        <v>0</v>
      </c>
      <c r="G16" s="502">
        <v>0</v>
      </c>
      <c r="H16" s="502">
        <v>0</v>
      </c>
      <c r="I16" s="502">
        <v>0</v>
      </c>
      <c r="J16" s="502">
        <v>0</v>
      </c>
      <c r="K16" s="488">
        <v>0</v>
      </c>
    </row>
    <row r="17" spans="1:13" ht="12.75">
      <c r="A17" s="19">
        <v>9</v>
      </c>
      <c r="B17" s="20" t="s">
        <v>894</v>
      </c>
      <c r="C17" s="8">
        <v>0</v>
      </c>
      <c r="D17" s="8">
        <v>0</v>
      </c>
      <c r="E17" s="8">
        <v>0</v>
      </c>
      <c r="F17" s="8">
        <v>0</v>
      </c>
      <c r="G17" s="8">
        <v>0</v>
      </c>
      <c r="H17" s="8">
        <v>0</v>
      </c>
      <c r="I17" s="8">
        <v>0</v>
      </c>
      <c r="J17" s="8">
        <v>0</v>
      </c>
      <c r="K17" s="8">
        <v>0</v>
      </c>
      <c r="M17" t="s">
        <v>11</v>
      </c>
    </row>
    <row r="18" spans="1:11" ht="12.75">
      <c r="A18" s="19">
        <v>10</v>
      </c>
      <c r="B18" s="20" t="s">
        <v>895</v>
      </c>
      <c r="C18" s="8">
        <v>0</v>
      </c>
      <c r="D18" s="8">
        <v>0</v>
      </c>
      <c r="E18" s="8">
        <v>0</v>
      </c>
      <c r="F18" s="8">
        <v>0</v>
      </c>
      <c r="G18" s="8">
        <v>0</v>
      </c>
      <c r="H18" s="8">
        <v>0</v>
      </c>
      <c r="I18" s="8">
        <v>0</v>
      </c>
      <c r="J18" s="8">
        <v>0</v>
      </c>
      <c r="K18" s="8">
        <v>0</v>
      </c>
    </row>
    <row r="19" spans="1:11" ht="12.75">
      <c r="A19" s="19">
        <v>11</v>
      </c>
      <c r="B19" s="20" t="s">
        <v>896</v>
      </c>
      <c r="C19" s="8">
        <v>0</v>
      </c>
      <c r="D19" s="8">
        <v>0</v>
      </c>
      <c r="E19" s="8">
        <v>0</v>
      </c>
      <c r="F19" s="8">
        <v>0</v>
      </c>
      <c r="G19" s="8">
        <v>0</v>
      </c>
      <c r="H19" s="8">
        <v>0</v>
      </c>
      <c r="I19" s="8">
        <v>0</v>
      </c>
      <c r="J19" s="8">
        <v>0</v>
      </c>
      <c r="K19" s="8">
        <v>0</v>
      </c>
    </row>
    <row r="20" spans="1:11" ht="12.75">
      <c r="A20" s="19">
        <v>12</v>
      </c>
      <c r="B20" s="20" t="s">
        <v>897</v>
      </c>
      <c r="C20" s="8">
        <v>0</v>
      </c>
      <c r="D20" s="8">
        <v>0</v>
      </c>
      <c r="E20" s="8">
        <v>0</v>
      </c>
      <c r="F20" s="8">
        <v>0</v>
      </c>
      <c r="G20" s="8">
        <v>0</v>
      </c>
      <c r="H20" s="8">
        <v>0</v>
      </c>
      <c r="I20" s="8">
        <v>0</v>
      </c>
      <c r="J20" s="8">
        <v>0</v>
      </c>
      <c r="K20" s="8">
        <v>0</v>
      </c>
    </row>
    <row r="21" spans="1:11" ht="12.75">
      <c r="A21" s="19">
        <v>13</v>
      </c>
      <c r="B21" s="20" t="s">
        <v>898</v>
      </c>
      <c r="C21" s="8">
        <v>0</v>
      </c>
      <c r="D21" s="8">
        <v>0</v>
      </c>
      <c r="E21" s="8">
        <v>0</v>
      </c>
      <c r="F21" s="8">
        <v>0</v>
      </c>
      <c r="G21" s="8">
        <v>0</v>
      </c>
      <c r="H21" s="8">
        <v>0</v>
      </c>
      <c r="I21" s="8">
        <v>0</v>
      </c>
      <c r="J21" s="8">
        <v>0</v>
      </c>
      <c r="K21" s="19">
        <v>0</v>
      </c>
    </row>
    <row r="22" spans="1:11" ht="12.75">
      <c r="A22" s="19">
        <v>14</v>
      </c>
      <c r="B22" s="20" t="s">
        <v>899</v>
      </c>
      <c r="C22" s="8">
        <v>0</v>
      </c>
      <c r="D22" s="8">
        <v>0</v>
      </c>
      <c r="E22" s="8">
        <v>0</v>
      </c>
      <c r="F22" s="8">
        <v>0</v>
      </c>
      <c r="G22" s="8">
        <v>0</v>
      </c>
      <c r="H22" s="8">
        <v>0</v>
      </c>
      <c r="I22" s="8">
        <v>0</v>
      </c>
      <c r="J22" s="8">
        <v>0</v>
      </c>
      <c r="K22" s="8">
        <v>0</v>
      </c>
    </row>
    <row r="23" spans="1:11" ht="12.75">
      <c r="A23" s="19">
        <v>15</v>
      </c>
      <c r="B23" s="20" t="s">
        <v>900</v>
      </c>
      <c r="C23" s="8">
        <v>0</v>
      </c>
      <c r="D23" s="8">
        <v>0</v>
      </c>
      <c r="E23" s="8">
        <v>0</v>
      </c>
      <c r="F23" s="8">
        <v>0</v>
      </c>
      <c r="G23" s="8">
        <v>0</v>
      </c>
      <c r="H23" s="8">
        <v>0</v>
      </c>
      <c r="I23" s="8">
        <v>0</v>
      </c>
      <c r="J23" s="8">
        <v>0</v>
      </c>
      <c r="K23" s="8">
        <v>0</v>
      </c>
    </row>
    <row r="24" spans="1:11" ht="12.75">
      <c r="A24" s="19">
        <v>16</v>
      </c>
      <c r="B24" s="20" t="s">
        <v>901</v>
      </c>
      <c r="C24" s="8">
        <v>0</v>
      </c>
      <c r="D24" s="8">
        <v>0</v>
      </c>
      <c r="E24" s="8">
        <v>0</v>
      </c>
      <c r="F24" s="8">
        <v>0</v>
      </c>
      <c r="G24" s="8">
        <v>0</v>
      </c>
      <c r="H24" s="8">
        <v>0</v>
      </c>
      <c r="I24" s="8">
        <v>0</v>
      </c>
      <c r="J24" s="8">
        <v>0</v>
      </c>
      <c r="K24" s="8">
        <v>0</v>
      </c>
    </row>
    <row r="25" spans="1:11" ht="12.75">
      <c r="A25" s="19">
        <v>17</v>
      </c>
      <c r="B25" s="20" t="s">
        <v>902</v>
      </c>
      <c r="C25" s="8">
        <v>0</v>
      </c>
      <c r="D25" s="8">
        <v>0</v>
      </c>
      <c r="E25" s="8">
        <v>0</v>
      </c>
      <c r="F25" s="8">
        <v>0</v>
      </c>
      <c r="G25" s="8">
        <v>0</v>
      </c>
      <c r="H25" s="8">
        <v>0</v>
      </c>
      <c r="I25" s="8"/>
      <c r="J25" s="8">
        <v>0</v>
      </c>
      <c r="K25" s="8">
        <v>0</v>
      </c>
    </row>
    <row r="26" spans="1:11" ht="12.75">
      <c r="A26" s="19">
        <v>18</v>
      </c>
      <c r="B26" s="20" t="s">
        <v>903</v>
      </c>
      <c r="C26" s="8">
        <v>0</v>
      </c>
      <c r="D26" s="8">
        <v>0</v>
      </c>
      <c r="E26" s="8">
        <v>0</v>
      </c>
      <c r="F26" s="8">
        <v>0</v>
      </c>
      <c r="G26" s="8">
        <v>0</v>
      </c>
      <c r="H26" s="8">
        <v>0</v>
      </c>
      <c r="I26" s="8">
        <v>0</v>
      </c>
      <c r="J26" s="8">
        <v>0</v>
      </c>
      <c r="K26" s="8">
        <v>0</v>
      </c>
    </row>
    <row r="27" spans="1:11" ht="12.75">
      <c r="A27" s="19">
        <v>19</v>
      </c>
      <c r="B27" s="20" t="s">
        <v>904</v>
      </c>
      <c r="C27" s="8">
        <v>0</v>
      </c>
      <c r="D27" s="8">
        <v>0</v>
      </c>
      <c r="E27" s="8">
        <v>0</v>
      </c>
      <c r="F27" s="8">
        <v>0</v>
      </c>
      <c r="G27" s="8">
        <v>0</v>
      </c>
      <c r="H27" s="8">
        <v>0</v>
      </c>
      <c r="I27" s="8">
        <v>0</v>
      </c>
      <c r="J27" s="8">
        <v>0</v>
      </c>
      <c r="K27" s="8">
        <v>0</v>
      </c>
    </row>
    <row r="28" spans="1:11" ht="12.75">
      <c r="A28" s="19">
        <v>20</v>
      </c>
      <c r="B28" s="20" t="s">
        <v>905</v>
      </c>
      <c r="C28" s="8">
        <v>0</v>
      </c>
      <c r="D28" s="8">
        <v>0</v>
      </c>
      <c r="E28" s="8">
        <v>0</v>
      </c>
      <c r="F28" s="8">
        <v>0</v>
      </c>
      <c r="G28" s="8">
        <v>0</v>
      </c>
      <c r="H28" s="8">
        <v>0</v>
      </c>
      <c r="I28" s="8">
        <v>0</v>
      </c>
      <c r="J28" s="8">
        <v>0</v>
      </c>
      <c r="K28" s="8">
        <v>0</v>
      </c>
    </row>
    <row r="29" spans="1:11" ht="12.75">
      <c r="A29" s="19">
        <v>21</v>
      </c>
      <c r="B29" s="20" t="s">
        <v>906</v>
      </c>
      <c r="C29" s="8">
        <v>0</v>
      </c>
      <c r="D29" s="8">
        <v>0</v>
      </c>
      <c r="E29" s="8">
        <v>0</v>
      </c>
      <c r="F29" s="8">
        <v>0</v>
      </c>
      <c r="G29" s="8">
        <v>0</v>
      </c>
      <c r="H29" s="8">
        <v>0</v>
      </c>
      <c r="I29" s="8">
        <v>0</v>
      </c>
      <c r="J29" s="8">
        <v>0</v>
      </c>
      <c r="K29" s="8">
        <v>0</v>
      </c>
    </row>
    <row r="30" spans="1:11" ht="12.75">
      <c r="A30" s="31" t="s">
        <v>17</v>
      </c>
      <c r="B30" s="9"/>
      <c r="C30" s="8">
        <f>SUM(C9:C29)</f>
        <v>0</v>
      </c>
      <c r="D30" s="8">
        <f aca="true" t="shared" si="0" ref="D30:K30">SUM(D9:D29)</f>
        <v>0</v>
      </c>
      <c r="E30" s="8">
        <f t="shared" si="0"/>
        <v>0</v>
      </c>
      <c r="F30" s="8">
        <f t="shared" si="0"/>
        <v>0</v>
      </c>
      <c r="G30" s="8">
        <f t="shared" si="0"/>
        <v>0</v>
      </c>
      <c r="H30" s="8">
        <f t="shared" si="0"/>
        <v>0</v>
      </c>
      <c r="I30" s="8">
        <f t="shared" si="0"/>
        <v>0</v>
      </c>
      <c r="J30" s="8">
        <f t="shared" si="0"/>
        <v>0</v>
      </c>
      <c r="K30" s="8">
        <f t="shared" si="0"/>
        <v>0</v>
      </c>
    </row>
    <row r="33" spans="1:6" ht="12.75" customHeight="1">
      <c r="A33" s="224"/>
      <c r="B33" s="224"/>
      <c r="C33" s="224"/>
      <c r="D33" s="224"/>
      <c r="E33" s="224"/>
      <c r="F33" s="224"/>
    </row>
    <row r="34" spans="1:12" ht="12.75" customHeight="1">
      <c r="A34" s="224" t="s">
        <v>12</v>
      </c>
      <c r="B34" s="224"/>
      <c r="C34" s="224"/>
      <c r="D34" s="224"/>
      <c r="E34" s="224"/>
      <c r="F34" s="224"/>
      <c r="G34" s="239"/>
      <c r="H34" s="239"/>
      <c r="I34" s="641" t="s">
        <v>1040</v>
      </c>
      <c r="J34" s="641"/>
      <c r="K34" s="641"/>
      <c r="L34" s="641"/>
    </row>
    <row r="35" spans="1:12" ht="12.75" customHeight="1">
      <c r="A35" s="224"/>
      <c r="B35" s="224"/>
      <c r="C35" s="224"/>
      <c r="D35" s="224"/>
      <c r="E35" s="224"/>
      <c r="F35" s="224"/>
      <c r="G35" s="239"/>
      <c r="H35" s="239"/>
      <c r="I35" s="641"/>
      <c r="J35" s="641"/>
      <c r="K35" s="641"/>
      <c r="L35" s="641"/>
    </row>
    <row r="36" spans="6:12" ht="35.25" customHeight="1">
      <c r="F36" s="224"/>
      <c r="H36" s="225"/>
      <c r="I36" s="641"/>
      <c r="J36" s="641"/>
      <c r="K36" s="641"/>
      <c r="L36" s="641"/>
    </row>
    <row r="37" spans="8:10" ht="12.75">
      <c r="H37" s="226"/>
      <c r="I37" s="226"/>
      <c r="J37" s="226"/>
    </row>
  </sheetData>
  <sheetProtection/>
  <mergeCells count="12">
    <mergeCell ref="G5:K5"/>
    <mergeCell ref="I34:L36"/>
    <mergeCell ref="A1:H1"/>
    <mergeCell ref="A2:H2"/>
    <mergeCell ref="A4:H4"/>
    <mergeCell ref="K6:K7"/>
    <mergeCell ref="I6:I7"/>
    <mergeCell ref="J6:J7"/>
    <mergeCell ref="A6:A7"/>
    <mergeCell ref="B6:B7"/>
    <mergeCell ref="C6:E6"/>
    <mergeCell ref="F6:H6"/>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r:id="rId1"/>
</worksheet>
</file>

<file path=xl/worksheets/sheet44.xml><?xml version="1.0" encoding="utf-8"?>
<worksheet xmlns="http://schemas.openxmlformats.org/spreadsheetml/2006/main" xmlns:r="http://schemas.openxmlformats.org/officeDocument/2006/relationships">
  <sheetPr>
    <pageSetUpPr fitToPage="1"/>
  </sheetPr>
  <dimension ref="A1:M43"/>
  <sheetViews>
    <sheetView view="pageBreakPreview" zoomScaleNormal="85" zoomScaleSheetLayoutView="100" zoomScalePageLayoutView="0" workbookViewId="0" topLeftCell="A19">
      <selection activeCell="G21" sqref="G21"/>
    </sheetView>
  </sheetViews>
  <sheetFormatPr defaultColWidth="9.140625" defaultRowHeight="12.75"/>
  <cols>
    <col min="1" max="1" width="7.421875" style="0" customWidth="1"/>
    <col min="2" max="2" width="14.00390625" style="0" customWidth="1"/>
    <col min="3" max="4" width="12.7109375" style="0" customWidth="1"/>
    <col min="5" max="5" width="14.421875" style="0" customWidth="1"/>
    <col min="6" max="6" width="17.00390625" style="0" customWidth="1"/>
    <col min="7" max="7" width="14.140625" style="0" customWidth="1"/>
    <col min="8" max="8" width="17.00390625" style="0" customWidth="1"/>
    <col min="9" max="9" width="13.00390625" style="0" customWidth="1"/>
    <col min="10" max="10" width="17.00390625" style="0" customWidth="1"/>
    <col min="11" max="11" width="15.57421875" style="0" customWidth="1"/>
    <col min="12" max="12" width="25.421875" style="0" customWidth="1"/>
  </cols>
  <sheetData>
    <row r="1" spans="1:12" ht="15">
      <c r="A1" s="93"/>
      <c r="B1" s="93"/>
      <c r="C1" s="93"/>
      <c r="D1" s="93"/>
      <c r="E1" s="93"/>
      <c r="F1" s="93"/>
      <c r="G1" s="93"/>
      <c r="H1" s="93"/>
      <c r="K1" s="695" t="s">
        <v>85</v>
      </c>
      <c r="L1" s="695"/>
    </row>
    <row r="2" spans="1:12" ht="15.75">
      <c r="A2" s="809" t="s">
        <v>0</v>
      </c>
      <c r="B2" s="809"/>
      <c r="C2" s="809"/>
      <c r="D2" s="809"/>
      <c r="E2" s="809"/>
      <c r="F2" s="809"/>
      <c r="G2" s="809"/>
      <c r="H2" s="809"/>
      <c r="I2" s="93"/>
      <c r="J2" s="93"/>
      <c r="K2" s="93"/>
      <c r="L2" s="93"/>
    </row>
    <row r="3" spans="1:12" ht="20.25">
      <c r="A3" s="683" t="s">
        <v>697</v>
      </c>
      <c r="B3" s="683"/>
      <c r="C3" s="683"/>
      <c r="D3" s="683"/>
      <c r="E3" s="683"/>
      <c r="F3" s="683"/>
      <c r="G3" s="683"/>
      <c r="H3" s="683"/>
      <c r="I3" s="93"/>
      <c r="J3" s="93"/>
      <c r="K3" s="93"/>
      <c r="L3" s="93"/>
    </row>
    <row r="4" spans="1:12" ht="12.75">
      <c r="A4" s="93"/>
      <c r="B4" s="93"/>
      <c r="C4" s="93"/>
      <c r="D4" s="93"/>
      <c r="E4" s="93"/>
      <c r="F4" s="93"/>
      <c r="G4" s="93"/>
      <c r="H4" s="93"/>
      <c r="I4" s="93"/>
      <c r="J4" s="93"/>
      <c r="K4" s="93"/>
      <c r="L4" s="93"/>
    </row>
    <row r="5" spans="1:12" ht="15.75">
      <c r="A5" s="684" t="s">
        <v>766</v>
      </c>
      <c r="B5" s="684"/>
      <c r="C5" s="684"/>
      <c r="D5" s="684"/>
      <c r="E5" s="684"/>
      <c r="F5" s="684"/>
      <c r="G5" s="684"/>
      <c r="H5" s="684"/>
      <c r="I5" s="684"/>
      <c r="J5" s="684"/>
      <c r="K5" s="684"/>
      <c r="L5" s="684"/>
    </row>
    <row r="6" spans="1:12" ht="12.75">
      <c r="A6" s="93"/>
      <c r="B6" s="93"/>
      <c r="C6" s="93"/>
      <c r="D6" s="93"/>
      <c r="E6" s="93"/>
      <c r="F6" s="93"/>
      <c r="G6" s="93"/>
      <c r="H6" s="93"/>
      <c r="I6" s="93"/>
      <c r="J6" s="93"/>
      <c r="K6" s="93"/>
      <c r="L6" s="93"/>
    </row>
    <row r="7" spans="1:12" ht="12.75">
      <c r="A7" s="617" t="s">
        <v>160</v>
      </c>
      <c r="B7" s="617"/>
      <c r="C7" s="93"/>
      <c r="D7" s="93"/>
      <c r="E7" s="93"/>
      <c r="F7" s="93"/>
      <c r="G7" s="93"/>
      <c r="H7" s="307"/>
      <c r="I7" s="93"/>
      <c r="J7" s="93"/>
      <c r="K7" s="93"/>
      <c r="L7" s="93"/>
    </row>
    <row r="8" spans="1:12" ht="18">
      <c r="A8" s="96"/>
      <c r="B8" s="96"/>
      <c r="C8" s="93"/>
      <c r="D8" s="93"/>
      <c r="E8" s="93"/>
      <c r="F8" s="93"/>
      <c r="G8" s="93"/>
      <c r="H8" s="93"/>
      <c r="I8" s="120"/>
      <c r="J8" s="144"/>
      <c r="K8" s="692" t="s">
        <v>774</v>
      </c>
      <c r="L8" s="692"/>
    </row>
    <row r="9" spans="1:12" ht="27.75" customHeight="1">
      <c r="A9" s="812" t="s">
        <v>218</v>
      </c>
      <c r="B9" s="812" t="s">
        <v>217</v>
      </c>
      <c r="C9" s="604" t="s">
        <v>485</v>
      </c>
      <c r="D9" s="604" t="s">
        <v>486</v>
      </c>
      <c r="E9" s="808" t="s">
        <v>487</v>
      </c>
      <c r="F9" s="808"/>
      <c r="G9" s="808" t="s">
        <v>442</v>
      </c>
      <c r="H9" s="808"/>
      <c r="I9" s="808" t="s">
        <v>228</v>
      </c>
      <c r="J9" s="808"/>
      <c r="K9" s="811" t="s">
        <v>229</v>
      </c>
      <c r="L9" s="811"/>
    </row>
    <row r="10" spans="1:12" ht="43.5" customHeight="1">
      <c r="A10" s="813"/>
      <c r="B10" s="813"/>
      <c r="C10" s="604"/>
      <c r="D10" s="604"/>
      <c r="E10" s="5" t="s">
        <v>216</v>
      </c>
      <c r="F10" s="5" t="s">
        <v>198</v>
      </c>
      <c r="G10" s="5" t="s">
        <v>216</v>
      </c>
      <c r="H10" s="5" t="s">
        <v>198</v>
      </c>
      <c r="I10" s="5" t="s">
        <v>216</v>
      </c>
      <c r="J10" s="5" t="s">
        <v>198</v>
      </c>
      <c r="K10" s="5" t="s">
        <v>865</v>
      </c>
      <c r="L10" s="5" t="s">
        <v>864</v>
      </c>
    </row>
    <row r="11" spans="1:12" s="15" customFormat="1" ht="12.75">
      <c r="A11" s="98">
        <v>1</v>
      </c>
      <c r="B11" s="98">
        <v>2</v>
      </c>
      <c r="C11" s="98">
        <v>3</v>
      </c>
      <c r="D11" s="98">
        <v>4</v>
      </c>
      <c r="E11" s="98">
        <v>5</v>
      </c>
      <c r="F11" s="98">
        <v>6</v>
      </c>
      <c r="G11" s="98">
        <v>7</v>
      </c>
      <c r="H11" s="98">
        <v>8</v>
      </c>
      <c r="I11" s="98">
        <v>9</v>
      </c>
      <c r="J11" s="98">
        <v>10</v>
      </c>
      <c r="K11" s="98">
        <v>11</v>
      </c>
      <c r="L11" s="98">
        <v>12</v>
      </c>
    </row>
    <row r="12" spans="1:12" ht="12.75">
      <c r="A12" s="19">
        <v>1</v>
      </c>
      <c r="B12" s="20" t="s">
        <v>886</v>
      </c>
      <c r="C12" s="476">
        <v>775</v>
      </c>
      <c r="D12" s="482">
        <v>51585</v>
      </c>
      <c r="E12" s="482">
        <v>775</v>
      </c>
      <c r="F12" s="482">
        <v>51675</v>
      </c>
      <c r="G12" s="482">
        <v>775</v>
      </c>
      <c r="H12" s="482">
        <v>51675</v>
      </c>
      <c r="I12" s="482">
        <v>775</v>
      </c>
      <c r="J12" s="482">
        <v>51675</v>
      </c>
      <c r="K12" s="482">
        <v>0</v>
      </c>
      <c r="L12" s="482">
        <v>0</v>
      </c>
    </row>
    <row r="13" spans="1:12" ht="12.75">
      <c r="A13" s="19">
        <v>2</v>
      </c>
      <c r="B13" s="20" t="s">
        <v>887</v>
      </c>
      <c r="C13" s="476">
        <v>1120</v>
      </c>
      <c r="D13" s="482">
        <v>82623</v>
      </c>
      <c r="E13" s="482">
        <v>1120</v>
      </c>
      <c r="F13" s="482">
        <v>82623</v>
      </c>
      <c r="G13" s="482">
        <v>1120</v>
      </c>
      <c r="H13" s="482">
        <v>82623</v>
      </c>
      <c r="I13" s="482">
        <v>1120</v>
      </c>
      <c r="J13" s="482">
        <v>82632</v>
      </c>
      <c r="K13" s="482">
        <v>0</v>
      </c>
      <c r="L13" s="482">
        <v>0</v>
      </c>
    </row>
    <row r="14" spans="1:12" ht="12.75">
      <c r="A14" s="19">
        <v>3</v>
      </c>
      <c r="B14" s="20" t="s">
        <v>888</v>
      </c>
      <c r="C14" s="476">
        <v>388</v>
      </c>
      <c r="D14" s="482">
        <v>72793</v>
      </c>
      <c r="E14" s="482">
        <v>379</v>
      </c>
      <c r="F14" s="482">
        <v>70846</v>
      </c>
      <c r="G14" s="482">
        <v>379</v>
      </c>
      <c r="H14" s="482">
        <v>70846</v>
      </c>
      <c r="I14" s="482">
        <v>379</v>
      </c>
      <c r="J14" s="482">
        <v>70846</v>
      </c>
      <c r="K14" s="482">
        <v>0</v>
      </c>
      <c r="L14" s="482">
        <v>0</v>
      </c>
    </row>
    <row r="15" spans="1:12" ht="12.75">
      <c r="A15" s="19">
        <v>4</v>
      </c>
      <c r="B15" s="20" t="s">
        <v>889</v>
      </c>
      <c r="C15" s="476">
        <v>618</v>
      </c>
      <c r="D15" s="482">
        <v>72301</v>
      </c>
      <c r="E15" s="482">
        <v>618</v>
      </c>
      <c r="F15" s="482">
        <v>84418</v>
      </c>
      <c r="G15" s="482">
        <v>256</v>
      </c>
      <c r="H15" s="482">
        <v>56917</v>
      </c>
      <c r="I15" s="482">
        <v>618</v>
      </c>
      <c r="J15" s="482">
        <v>295600</v>
      </c>
      <c r="K15" s="482">
        <v>314</v>
      </c>
      <c r="L15" s="482">
        <v>110</v>
      </c>
    </row>
    <row r="16" spans="1:12" ht="12.75">
      <c r="A16" s="19">
        <v>5</v>
      </c>
      <c r="B16" s="20" t="s">
        <v>890</v>
      </c>
      <c r="C16" s="476">
        <v>598</v>
      </c>
      <c r="D16" s="482">
        <v>86289</v>
      </c>
      <c r="E16" s="482">
        <v>572</v>
      </c>
      <c r="F16" s="482">
        <v>84741</v>
      </c>
      <c r="G16" s="482">
        <v>572</v>
      </c>
      <c r="H16" s="482">
        <v>84741</v>
      </c>
      <c r="I16" s="482">
        <v>572</v>
      </c>
      <c r="J16" s="482">
        <v>84741</v>
      </c>
      <c r="K16" s="482">
        <v>0</v>
      </c>
      <c r="L16" s="482">
        <v>0</v>
      </c>
    </row>
    <row r="17" spans="1:12" ht="12.75">
      <c r="A17" s="19">
        <v>6</v>
      </c>
      <c r="B17" s="20" t="s">
        <v>891</v>
      </c>
      <c r="C17" s="476">
        <v>868</v>
      </c>
      <c r="D17" s="482">
        <v>90917</v>
      </c>
      <c r="E17" s="482">
        <v>765</v>
      </c>
      <c r="F17" s="482">
        <v>85142</v>
      </c>
      <c r="G17" s="482">
        <v>868</v>
      </c>
      <c r="H17" s="482">
        <v>90917</v>
      </c>
      <c r="I17" s="482">
        <v>868</v>
      </c>
      <c r="J17" s="482">
        <v>90917</v>
      </c>
      <c r="K17" s="482">
        <v>342</v>
      </c>
      <c r="L17" s="482">
        <v>378</v>
      </c>
    </row>
    <row r="18" spans="1:12" ht="12.75">
      <c r="A18" s="19">
        <v>7</v>
      </c>
      <c r="B18" s="20" t="s">
        <v>892</v>
      </c>
      <c r="C18" s="476">
        <v>527</v>
      </c>
      <c r="D18" s="482">
        <v>33061</v>
      </c>
      <c r="E18" s="482">
        <v>527</v>
      </c>
      <c r="F18" s="482">
        <v>26840</v>
      </c>
      <c r="G18" s="482">
        <v>527</v>
      </c>
      <c r="H18" s="482">
        <v>26840</v>
      </c>
      <c r="I18" s="482">
        <v>527</v>
      </c>
      <c r="J18" s="482">
        <v>26840</v>
      </c>
      <c r="K18" s="482">
        <v>671</v>
      </c>
      <c r="L18" s="482">
        <v>157</v>
      </c>
    </row>
    <row r="19" spans="1:12" ht="12.75">
      <c r="A19" s="19">
        <v>8</v>
      </c>
      <c r="B19" s="20" t="s">
        <v>893</v>
      </c>
      <c r="C19" s="476">
        <v>745</v>
      </c>
      <c r="D19" s="482">
        <v>77012</v>
      </c>
      <c r="E19" s="476">
        <v>745</v>
      </c>
      <c r="F19" s="482">
        <v>93788</v>
      </c>
      <c r="G19" s="482">
        <v>1429</v>
      </c>
      <c r="H19" s="482">
        <v>16383</v>
      </c>
      <c r="I19" s="482">
        <v>550</v>
      </c>
      <c r="J19" s="482">
        <v>27413</v>
      </c>
      <c r="K19" s="482">
        <v>7091</v>
      </c>
      <c r="L19" s="482">
        <v>261</v>
      </c>
    </row>
    <row r="20" spans="1:12" ht="12.75">
      <c r="A20" s="19">
        <v>9</v>
      </c>
      <c r="B20" s="20" t="s">
        <v>894</v>
      </c>
      <c r="C20" s="476">
        <v>594</v>
      </c>
      <c r="D20" s="482">
        <v>72535</v>
      </c>
      <c r="E20" s="482">
        <v>390</v>
      </c>
      <c r="F20" s="482">
        <v>59183</v>
      </c>
      <c r="G20" s="482">
        <v>439</v>
      </c>
      <c r="H20" s="482">
        <v>71250</v>
      </c>
      <c r="I20" s="482">
        <v>594</v>
      </c>
      <c r="J20" s="482">
        <v>102018</v>
      </c>
      <c r="K20" s="482">
        <v>0</v>
      </c>
      <c r="L20" s="482">
        <v>0</v>
      </c>
    </row>
    <row r="21" spans="1:12" ht="12.75">
      <c r="A21" s="19">
        <v>10</v>
      </c>
      <c r="B21" s="20" t="s">
        <v>895</v>
      </c>
      <c r="C21" s="476">
        <v>779</v>
      </c>
      <c r="D21" s="482">
        <v>88955</v>
      </c>
      <c r="E21" s="482">
        <v>666</v>
      </c>
      <c r="F21" s="482">
        <v>75225</v>
      </c>
      <c r="G21" s="482">
        <v>291</v>
      </c>
      <c r="H21" s="482">
        <v>35222</v>
      </c>
      <c r="I21" s="482">
        <v>779</v>
      </c>
      <c r="J21" s="482">
        <v>88955</v>
      </c>
      <c r="K21" s="482">
        <v>3396</v>
      </c>
      <c r="L21" s="482">
        <v>217</v>
      </c>
    </row>
    <row r="22" spans="1:12" ht="12.75">
      <c r="A22" s="19">
        <v>11</v>
      </c>
      <c r="B22" s="20" t="s">
        <v>896</v>
      </c>
      <c r="C22" s="476">
        <v>787</v>
      </c>
      <c r="D22" s="482">
        <v>56737</v>
      </c>
      <c r="E22" s="476">
        <v>787</v>
      </c>
      <c r="F22" s="482">
        <v>56737</v>
      </c>
      <c r="G22" s="435">
        <v>299</v>
      </c>
      <c r="H22" s="435">
        <v>23777</v>
      </c>
      <c r="I22" s="476">
        <v>787</v>
      </c>
      <c r="J22" s="482">
        <v>56737</v>
      </c>
      <c r="K22" s="482">
        <v>0</v>
      </c>
      <c r="L22" s="482">
        <v>0</v>
      </c>
    </row>
    <row r="23" spans="1:12" ht="12.75">
      <c r="A23" s="19">
        <v>12</v>
      </c>
      <c r="B23" s="20" t="s">
        <v>897</v>
      </c>
      <c r="C23" s="476">
        <v>746</v>
      </c>
      <c r="D23" s="482">
        <v>45400</v>
      </c>
      <c r="E23" s="476">
        <v>746</v>
      </c>
      <c r="F23" s="482">
        <v>45400</v>
      </c>
      <c r="G23" s="476">
        <v>746</v>
      </c>
      <c r="H23" s="482">
        <v>45400</v>
      </c>
      <c r="I23" s="476">
        <v>746</v>
      </c>
      <c r="J23" s="482">
        <v>45400</v>
      </c>
      <c r="K23" s="482">
        <v>0</v>
      </c>
      <c r="L23" s="482">
        <v>0</v>
      </c>
    </row>
    <row r="24" spans="1:12" ht="12.75">
      <c r="A24" s="19">
        <v>13</v>
      </c>
      <c r="B24" s="20" t="s">
        <v>898</v>
      </c>
      <c r="C24" s="476">
        <v>835</v>
      </c>
      <c r="D24" s="482">
        <v>153415</v>
      </c>
      <c r="E24" s="476">
        <v>835</v>
      </c>
      <c r="F24" s="482">
        <v>153415</v>
      </c>
      <c r="G24" s="476">
        <v>835</v>
      </c>
      <c r="H24" s="482">
        <v>153415</v>
      </c>
      <c r="I24" s="476">
        <v>835</v>
      </c>
      <c r="J24" s="482">
        <v>153415</v>
      </c>
      <c r="K24" s="482">
        <v>0</v>
      </c>
      <c r="L24" s="482">
        <v>0</v>
      </c>
    </row>
    <row r="25" spans="1:12" ht="12.75">
      <c r="A25" s="19">
        <v>14</v>
      </c>
      <c r="B25" s="20" t="s">
        <v>899</v>
      </c>
      <c r="C25" s="476">
        <v>611</v>
      </c>
      <c r="D25" s="482">
        <v>83042</v>
      </c>
      <c r="E25" s="482">
        <v>611</v>
      </c>
      <c r="F25" s="482">
        <v>73664</v>
      </c>
      <c r="G25" s="482">
        <v>611</v>
      </c>
      <c r="H25" s="482">
        <v>73664</v>
      </c>
      <c r="I25" s="482">
        <v>611</v>
      </c>
      <c r="J25" s="482">
        <v>73664</v>
      </c>
      <c r="K25" s="482">
        <v>0</v>
      </c>
      <c r="L25" s="482">
        <v>0</v>
      </c>
    </row>
    <row r="26" spans="1:12" ht="12.75">
      <c r="A26" s="19">
        <v>15</v>
      </c>
      <c r="B26" s="20" t="s">
        <v>900</v>
      </c>
      <c r="C26" s="476">
        <v>418</v>
      </c>
      <c r="D26" s="482">
        <v>44025</v>
      </c>
      <c r="E26" s="476">
        <v>418</v>
      </c>
      <c r="F26" s="482">
        <v>44025</v>
      </c>
      <c r="G26" s="476">
        <v>418</v>
      </c>
      <c r="H26" s="482">
        <v>44025</v>
      </c>
      <c r="I26" s="476">
        <v>418</v>
      </c>
      <c r="J26" s="482">
        <v>44025</v>
      </c>
      <c r="K26" s="482">
        <v>1130</v>
      </c>
      <c r="L26" s="482">
        <v>112</v>
      </c>
    </row>
    <row r="27" spans="1:12" ht="12.75">
      <c r="A27" s="19">
        <v>16</v>
      </c>
      <c r="B27" s="20" t="s">
        <v>901</v>
      </c>
      <c r="C27" s="476">
        <v>422</v>
      </c>
      <c r="D27" s="482">
        <v>65356</v>
      </c>
      <c r="E27" s="476">
        <v>422</v>
      </c>
      <c r="F27" s="482">
        <v>65356</v>
      </c>
      <c r="G27" s="476">
        <v>422</v>
      </c>
      <c r="H27" s="482">
        <v>65356</v>
      </c>
      <c r="I27" s="476">
        <v>422</v>
      </c>
      <c r="J27" s="482">
        <v>65356</v>
      </c>
      <c r="K27" s="482">
        <v>0</v>
      </c>
      <c r="L27" s="482">
        <v>0</v>
      </c>
    </row>
    <row r="28" spans="1:12" ht="12.75">
      <c r="A28" s="19">
        <v>17</v>
      </c>
      <c r="B28" s="20" t="s">
        <v>902</v>
      </c>
      <c r="C28" s="476">
        <v>648</v>
      </c>
      <c r="D28" s="482">
        <v>39788</v>
      </c>
      <c r="E28" s="476">
        <v>648</v>
      </c>
      <c r="F28" s="482">
        <v>39788</v>
      </c>
      <c r="G28" s="476">
        <v>648</v>
      </c>
      <c r="H28" s="482">
        <v>39788</v>
      </c>
      <c r="I28" s="476">
        <v>648</v>
      </c>
      <c r="J28" s="482">
        <v>39788</v>
      </c>
      <c r="K28" s="482">
        <v>648</v>
      </c>
      <c r="L28" s="482">
        <v>256</v>
      </c>
    </row>
    <row r="29" spans="1:12" ht="12.75">
      <c r="A29" s="19">
        <v>18</v>
      </c>
      <c r="B29" s="20" t="s">
        <v>903</v>
      </c>
      <c r="C29" s="476">
        <v>410</v>
      </c>
      <c r="D29" s="482">
        <v>39028</v>
      </c>
      <c r="E29" s="482">
        <v>410</v>
      </c>
      <c r="F29" s="482">
        <v>39028</v>
      </c>
      <c r="G29" s="435">
        <v>410</v>
      </c>
      <c r="H29" s="435">
        <v>36809</v>
      </c>
      <c r="I29" s="435">
        <v>410</v>
      </c>
      <c r="J29" s="435">
        <v>36809</v>
      </c>
      <c r="K29" s="435">
        <v>0</v>
      </c>
      <c r="L29" s="435">
        <v>0</v>
      </c>
    </row>
    <row r="30" spans="1:12" s="480" customFormat="1" ht="12.75">
      <c r="A30" s="478">
        <v>19</v>
      </c>
      <c r="B30" s="479" t="s">
        <v>904</v>
      </c>
      <c r="C30" s="481">
        <v>830</v>
      </c>
      <c r="D30" s="483">
        <v>99036</v>
      </c>
      <c r="E30" s="483">
        <v>830</v>
      </c>
      <c r="F30" s="483">
        <v>89321</v>
      </c>
      <c r="G30" s="483">
        <v>830</v>
      </c>
      <c r="H30" s="483">
        <v>89321</v>
      </c>
      <c r="I30" s="483">
        <v>830</v>
      </c>
      <c r="J30" s="483">
        <v>85221</v>
      </c>
      <c r="K30" s="483">
        <v>15</v>
      </c>
      <c r="L30" s="483">
        <v>620</v>
      </c>
    </row>
    <row r="31" spans="1:12" ht="12.75">
      <c r="A31" s="19">
        <v>20</v>
      </c>
      <c r="B31" s="20" t="s">
        <v>905</v>
      </c>
      <c r="C31" s="476">
        <v>717</v>
      </c>
      <c r="D31" s="482">
        <v>70689</v>
      </c>
      <c r="E31" s="463">
        <v>716</v>
      </c>
      <c r="F31" s="463">
        <v>67237</v>
      </c>
      <c r="G31" s="463">
        <v>716</v>
      </c>
      <c r="H31" s="463">
        <v>67237</v>
      </c>
      <c r="I31" s="463">
        <v>716</v>
      </c>
      <c r="J31" s="463">
        <v>67237</v>
      </c>
      <c r="K31" s="463">
        <v>450</v>
      </c>
      <c r="L31" s="463">
        <v>450</v>
      </c>
    </row>
    <row r="32" spans="1:12" ht="12.75">
      <c r="A32" s="19">
        <v>21</v>
      </c>
      <c r="B32" s="20" t="s">
        <v>906</v>
      </c>
      <c r="C32" s="476">
        <v>951</v>
      </c>
      <c r="D32" s="482">
        <v>66582</v>
      </c>
      <c r="E32" s="482">
        <v>422</v>
      </c>
      <c r="F32" s="482">
        <v>24081</v>
      </c>
      <c r="G32" s="482">
        <v>349</v>
      </c>
      <c r="H32" s="482">
        <v>27309</v>
      </c>
      <c r="I32" s="482">
        <v>951</v>
      </c>
      <c r="J32" s="482">
        <v>66650</v>
      </c>
      <c r="K32" s="482">
        <v>180</v>
      </c>
      <c r="L32" s="482">
        <v>27</v>
      </c>
    </row>
    <row r="33" spans="1:12" ht="12.75">
      <c r="A33" s="97" t="s">
        <v>17</v>
      </c>
      <c r="B33" s="97"/>
      <c r="C33" s="482">
        <f>SUM(C12:C32)</f>
        <v>14387</v>
      </c>
      <c r="D33" s="482">
        <f aca="true" t="shared" si="0" ref="D33:L33">SUM(D12:D32)</f>
        <v>1491169</v>
      </c>
      <c r="E33" s="482">
        <f t="shared" si="0"/>
        <v>13402</v>
      </c>
      <c r="F33" s="482">
        <f t="shared" si="0"/>
        <v>1412533</v>
      </c>
      <c r="G33" s="482">
        <f t="shared" si="0"/>
        <v>12940</v>
      </c>
      <c r="H33" s="482">
        <f t="shared" si="0"/>
        <v>1253515</v>
      </c>
      <c r="I33" s="482">
        <f t="shared" si="0"/>
        <v>14156</v>
      </c>
      <c r="J33" s="482">
        <f t="shared" si="0"/>
        <v>1655939</v>
      </c>
      <c r="K33" s="482">
        <f t="shared" si="0"/>
        <v>14237</v>
      </c>
      <c r="L33" s="482">
        <f t="shared" si="0"/>
        <v>2588</v>
      </c>
    </row>
    <row r="34" spans="1:12" ht="12.75">
      <c r="A34" s="101"/>
      <c r="B34" s="101"/>
      <c r="C34" s="93"/>
      <c r="D34" s="93"/>
      <c r="E34" s="93"/>
      <c r="F34" s="93"/>
      <c r="G34" s="93"/>
      <c r="H34" s="93"/>
      <c r="I34" s="93"/>
      <c r="J34" s="93"/>
      <c r="K34" s="93"/>
      <c r="L34" s="93"/>
    </row>
    <row r="35" spans="1:12" ht="12.75">
      <c r="A35" s="93"/>
      <c r="B35" s="93"/>
      <c r="C35" s="93"/>
      <c r="D35" s="93"/>
      <c r="E35" s="93"/>
      <c r="F35" s="93"/>
      <c r="G35" s="93"/>
      <c r="H35" s="93"/>
      <c r="I35" s="93"/>
      <c r="J35" s="93"/>
      <c r="K35" s="93"/>
      <c r="L35" s="93"/>
    </row>
    <row r="36" spans="1:12" ht="12.75">
      <c r="A36" s="93"/>
      <c r="B36" s="93"/>
      <c r="C36" s="93"/>
      <c r="D36" s="93"/>
      <c r="E36" s="93"/>
      <c r="F36" s="93"/>
      <c r="G36" s="93"/>
      <c r="H36" s="93"/>
      <c r="I36" s="93"/>
      <c r="J36" s="93"/>
      <c r="K36" s="93"/>
      <c r="L36" s="93"/>
    </row>
    <row r="38" spans="1:12" ht="12.75">
      <c r="A38" s="810"/>
      <c r="B38" s="810"/>
      <c r="C38" s="810"/>
      <c r="D38" s="810"/>
      <c r="E38" s="810"/>
      <c r="F38" s="810"/>
      <c r="G38" s="810"/>
      <c r="H38" s="810"/>
      <c r="I38" s="810"/>
      <c r="J38" s="810"/>
      <c r="K38" s="810"/>
      <c r="L38" s="810"/>
    </row>
    <row r="39" spans="1:12" ht="12.75">
      <c r="A39" s="93"/>
      <c r="B39" s="93"/>
      <c r="C39" s="93"/>
      <c r="D39" s="93"/>
      <c r="E39" s="93"/>
      <c r="F39" s="93"/>
      <c r="G39" s="93"/>
      <c r="H39" s="93"/>
      <c r="I39" s="93"/>
      <c r="J39" s="93"/>
      <c r="K39" s="93"/>
      <c r="L39" s="93"/>
    </row>
    <row r="40" spans="1:12" ht="15.75">
      <c r="A40" s="104" t="s">
        <v>12</v>
      </c>
      <c r="B40" s="104"/>
      <c r="C40" s="104"/>
      <c r="D40" s="104"/>
      <c r="E40" s="104"/>
      <c r="F40" s="104"/>
      <c r="G40" s="104"/>
      <c r="H40" s="104"/>
      <c r="I40" s="807"/>
      <c r="J40" s="807"/>
      <c r="K40" s="93"/>
      <c r="L40" s="93"/>
    </row>
    <row r="41" spans="1:13" ht="15.75" customHeight="1">
      <c r="A41" s="148"/>
      <c r="B41" s="148"/>
      <c r="C41" s="148"/>
      <c r="D41" s="148"/>
      <c r="E41" s="148"/>
      <c r="F41" s="148"/>
      <c r="G41" s="148"/>
      <c r="H41" s="148"/>
      <c r="I41" s="148"/>
      <c r="J41" s="641" t="s">
        <v>1040</v>
      </c>
      <c r="K41" s="641"/>
      <c r="L41" s="641"/>
      <c r="M41" s="641"/>
    </row>
    <row r="42" spans="1:13" ht="15" customHeight="1">
      <c r="A42" s="148"/>
      <c r="B42" s="148"/>
      <c r="C42" s="148"/>
      <c r="D42" s="148"/>
      <c r="E42" s="148"/>
      <c r="F42" s="148"/>
      <c r="G42" s="148"/>
      <c r="H42" s="148"/>
      <c r="I42" s="148"/>
      <c r="J42" s="641"/>
      <c r="K42" s="641"/>
      <c r="L42" s="641"/>
      <c r="M42" s="641"/>
    </row>
    <row r="43" spans="1:13" ht="22.5" customHeight="1">
      <c r="A43" s="93"/>
      <c r="B43" s="93"/>
      <c r="C43" s="93"/>
      <c r="D43" s="93"/>
      <c r="E43" s="93"/>
      <c r="F43" s="93"/>
      <c r="I43" s="37"/>
      <c r="J43" s="641"/>
      <c r="K43" s="641"/>
      <c r="L43" s="641"/>
      <c r="M43" s="641"/>
    </row>
  </sheetData>
  <sheetProtection/>
  <mergeCells count="18">
    <mergeCell ref="J41:M43"/>
    <mergeCell ref="I38:L38"/>
    <mergeCell ref="A7:B7"/>
    <mergeCell ref="A5:L5"/>
    <mergeCell ref="A38:H38"/>
    <mergeCell ref="I9:J9"/>
    <mergeCell ref="K9:L9"/>
    <mergeCell ref="B9:B10"/>
    <mergeCell ref="A9:A10"/>
    <mergeCell ref="C9:C10"/>
    <mergeCell ref="K1:L1"/>
    <mergeCell ref="I40:J40"/>
    <mergeCell ref="G9:H9"/>
    <mergeCell ref="D9:D10"/>
    <mergeCell ref="E9:F9"/>
    <mergeCell ref="A2:H2"/>
    <mergeCell ref="A3:H3"/>
    <mergeCell ref="K8:L8"/>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90" r:id="rId1"/>
  <colBreaks count="1" manualBreakCount="1">
    <brk id="12" max="37" man="1"/>
  </colBreaks>
</worksheet>
</file>

<file path=xl/worksheets/sheet45.xml><?xml version="1.0" encoding="utf-8"?>
<worksheet xmlns="http://schemas.openxmlformats.org/spreadsheetml/2006/main" xmlns:r="http://schemas.openxmlformats.org/officeDocument/2006/relationships">
  <sheetPr>
    <pageSetUpPr fitToPage="1"/>
  </sheetPr>
  <dimension ref="A1:H40"/>
  <sheetViews>
    <sheetView view="pageBreakPreview" zoomScaleSheetLayoutView="100" zoomScalePageLayoutView="0" workbookViewId="0" topLeftCell="A18">
      <selection activeCell="E45" sqref="E45"/>
    </sheetView>
  </sheetViews>
  <sheetFormatPr defaultColWidth="9.140625" defaultRowHeight="12.75"/>
  <cols>
    <col min="1" max="1" width="11.140625" style="93" customWidth="1"/>
    <col min="2" max="2" width="19.140625" style="93" customWidth="1"/>
    <col min="3" max="3" width="20.57421875" style="93" customWidth="1"/>
    <col min="4" max="4" width="22.28125" style="93" customWidth="1"/>
    <col min="5" max="5" width="25.421875" style="93" customWidth="1"/>
    <col min="6" max="6" width="27.421875" style="93" customWidth="1"/>
    <col min="7" max="16384" width="9.140625" style="93" customWidth="1"/>
  </cols>
  <sheetData>
    <row r="1" spans="4:6" ht="12.75" customHeight="1">
      <c r="D1" s="290"/>
      <c r="E1" s="290"/>
      <c r="F1" s="291" t="s">
        <v>98</v>
      </c>
    </row>
    <row r="2" spans="2:6" ht="15" customHeight="1">
      <c r="B2" s="809" t="s">
        <v>0</v>
      </c>
      <c r="C2" s="809"/>
      <c r="D2" s="809"/>
      <c r="E2" s="809"/>
      <c r="F2" s="809"/>
    </row>
    <row r="3" spans="2:6" ht="20.25">
      <c r="B3" s="683" t="s">
        <v>697</v>
      </c>
      <c r="C3" s="683"/>
      <c r="D3" s="683"/>
      <c r="E3" s="683"/>
      <c r="F3" s="683"/>
    </row>
    <row r="4" ht="11.25" customHeight="1"/>
    <row r="5" spans="1:6" ht="12.75">
      <c r="A5" s="815" t="s">
        <v>439</v>
      </c>
      <c r="B5" s="815"/>
      <c r="C5" s="815"/>
      <c r="D5" s="815"/>
      <c r="E5" s="815"/>
      <c r="F5" s="815"/>
    </row>
    <row r="6" spans="1:6" ht="8.25" customHeight="1">
      <c r="A6" s="95"/>
      <c r="B6" s="95"/>
      <c r="C6" s="95"/>
      <c r="D6" s="95"/>
      <c r="E6" s="95"/>
      <c r="F6" s="95"/>
    </row>
    <row r="7" spans="1:2" ht="18" customHeight="1">
      <c r="A7" s="617" t="s">
        <v>160</v>
      </c>
      <c r="B7" s="617"/>
    </row>
    <row r="8" ht="18" customHeight="1" hidden="1">
      <c r="A8" s="96" t="s">
        <v>1</v>
      </c>
    </row>
    <row r="9" spans="1:6" ht="30" customHeight="1">
      <c r="A9" s="812" t="s">
        <v>2</v>
      </c>
      <c r="B9" s="812" t="s">
        <v>3</v>
      </c>
      <c r="C9" s="816" t="s">
        <v>435</v>
      </c>
      <c r="D9" s="817"/>
      <c r="E9" s="818" t="s">
        <v>438</v>
      </c>
      <c r="F9" s="818"/>
    </row>
    <row r="10" spans="1:6" s="105" customFormat="1" ht="25.5">
      <c r="A10" s="812"/>
      <c r="B10" s="812"/>
      <c r="C10" s="98" t="s">
        <v>436</v>
      </c>
      <c r="D10" s="98" t="s">
        <v>437</v>
      </c>
      <c r="E10" s="98" t="s">
        <v>436</v>
      </c>
      <c r="F10" s="98" t="s">
        <v>437</v>
      </c>
    </row>
    <row r="11" spans="1:6" s="179" customFormat="1" ht="12.75">
      <c r="A11" s="337">
        <v>1</v>
      </c>
      <c r="B11" s="337">
        <v>2</v>
      </c>
      <c r="C11" s="337">
        <v>3</v>
      </c>
      <c r="D11" s="337">
        <v>4</v>
      </c>
      <c r="E11" s="337">
        <v>5</v>
      </c>
      <c r="F11" s="337">
        <v>6</v>
      </c>
    </row>
    <row r="12" spans="1:6" ht="12.75">
      <c r="A12" s="19">
        <v>1</v>
      </c>
      <c r="B12" s="20" t="s">
        <v>886</v>
      </c>
      <c r="C12" s="484">
        <v>483</v>
      </c>
      <c r="D12" s="484">
        <v>483</v>
      </c>
      <c r="E12" s="484">
        <v>292</v>
      </c>
      <c r="F12" s="484">
        <v>292</v>
      </c>
    </row>
    <row r="13" spans="1:6" ht="12.75">
      <c r="A13" s="19">
        <v>2</v>
      </c>
      <c r="B13" s="20" t="s">
        <v>887</v>
      </c>
      <c r="C13" s="484">
        <v>656</v>
      </c>
      <c r="D13" s="484">
        <v>656</v>
      </c>
      <c r="E13" s="484">
        <v>466</v>
      </c>
      <c r="F13" s="484">
        <v>466</v>
      </c>
    </row>
    <row r="14" spans="1:6" ht="12.75">
      <c r="A14" s="19">
        <v>3</v>
      </c>
      <c r="B14" s="20" t="s">
        <v>888</v>
      </c>
      <c r="C14" s="484">
        <v>248</v>
      </c>
      <c r="D14" s="484">
        <v>248</v>
      </c>
      <c r="E14" s="484">
        <v>140</v>
      </c>
      <c r="F14" s="484">
        <v>140</v>
      </c>
    </row>
    <row r="15" spans="1:6" ht="12.75">
      <c r="A15" s="19">
        <v>4</v>
      </c>
      <c r="B15" s="20" t="s">
        <v>889</v>
      </c>
      <c r="C15" s="484">
        <v>387</v>
      </c>
      <c r="D15" s="484">
        <v>387</v>
      </c>
      <c r="E15" s="484">
        <v>231</v>
      </c>
      <c r="F15" s="484">
        <v>231</v>
      </c>
    </row>
    <row r="16" spans="1:6" ht="12.75">
      <c r="A16" s="19">
        <v>5</v>
      </c>
      <c r="B16" s="20" t="s">
        <v>890</v>
      </c>
      <c r="C16" s="484">
        <v>389</v>
      </c>
      <c r="D16" s="484">
        <v>389</v>
      </c>
      <c r="E16" s="484">
        <v>209</v>
      </c>
      <c r="F16" s="484">
        <v>209</v>
      </c>
    </row>
    <row r="17" spans="1:6" ht="12.75">
      <c r="A17" s="19">
        <v>6</v>
      </c>
      <c r="B17" s="20" t="s">
        <v>891</v>
      </c>
      <c r="C17" s="484">
        <v>502</v>
      </c>
      <c r="D17" s="484">
        <v>502</v>
      </c>
      <c r="E17" s="484">
        <v>366</v>
      </c>
      <c r="F17" s="484">
        <v>366</v>
      </c>
    </row>
    <row r="18" spans="1:6" ht="12.75">
      <c r="A18" s="19">
        <v>7</v>
      </c>
      <c r="B18" s="20" t="s">
        <v>892</v>
      </c>
      <c r="C18" s="484">
        <v>297</v>
      </c>
      <c r="D18" s="484">
        <v>297</v>
      </c>
      <c r="E18" s="484">
        <v>230</v>
      </c>
      <c r="F18" s="484">
        <v>230</v>
      </c>
    </row>
    <row r="19" spans="1:6" ht="12.75">
      <c r="A19" s="19">
        <v>8</v>
      </c>
      <c r="B19" s="20" t="s">
        <v>893</v>
      </c>
      <c r="C19" s="484">
        <v>431</v>
      </c>
      <c r="D19" s="484">
        <v>431</v>
      </c>
      <c r="E19" s="484">
        <v>314</v>
      </c>
      <c r="F19" s="484">
        <v>314</v>
      </c>
    </row>
    <row r="20" spans="1:6" ht="12.75">
      <c r="A20" s="19">
        <v>9</v>
      </c>
      <c r="B20" s="20" t="s">
        <v>894</v>
      </c>
      <c r="C20" s="484">
        <v>371</v>
      </c>
      <c r="D20" s="484">
        <v>371</v>
      </c>
      <c r="E20" s="484">
        <v>223</v>
      </c>
      <c r="F20" s="484">
        <v>223</v>
      </c>
    </row>
    <row r="21" spans="1:6" ht="12.75">
      <c r="A21" s="19">
        <v>10</v>
      </c>
      <c r="B21" s="20" t="s">
        <v>895</v>
      </c>
      <c r="C21" s="484">
        <v>488</v>
      </c>
      <c r="D21" s="484">
        <v>488</v>
      </c>
      <c r="E21" s="484">
        <v>291</v>
      </c>
      <c r="F21" s="484">
        <v>291</v>
      </c>
    </row>
    <row r="22" spans="1:6" ht="12.75">
      <c r="A22" s="19">
        <v>11</v>
      </c>
      <c r="B22" s="20" t="s">
        <v>896</v>
      </c>
      <c r="C22" s="484">
        <v>489</v>
      </c>
      <c r="D22" s="484">
        <v>489</v>
      </c>
      <c r="E22" s="484">
        <v>299</v>
      </c>
      <c r="F22" s="484">
        <v>299</v>
      </c>
    </row>
    <row r="23" spans="1:6" ht="12.75">
      <c r="A23" s="19">
        <v>12</v>
      </c>
      <c r="B23" s="20" t="s">
        <v>897</v>
      </c>
      <c r="C23" s="484">
        <v>469</v>
      </c>
      <c r="D23" s="484">
        <v>469</v>
      </c>
      <c r="E23" s="484">
        <v>277</v>
      </c>
      <c r="F23" s="484">
        <v>277</v>
      </c>
    </row>
    <row r="24" spans="1:6" ht="12.75">
      <c r="A24" s="19">
        <v>13</v>
      </c>
      <c r="B24" s="20" t="s">
        <v>898</v>
      </c>
      <c r="C24" s="484">
        <v>479</v>
      </c>
      <c r="D24" s="484">
        <v>479</v>
      </c>
      <c r="E24" s="484">
        <v>356</v>
      </c>
      <c r="F24" s="484">
        <v>356</v>
      </c>
    </row>
    <row r="25" spans="1:6" ht="12.75">
      <c r="A25" s="19">
        <v>14</v>
      </c>
      <c r="B25" s="20" t="s">
        <v>899</v>
      </c>
      <c r="C25" s="484">
        <v>361</v>
      </c>
      <c r="D25" s="484">
        <v>361</v>
      </c>
      <c r="E25" s="484">
        <v>250</v>
      </c>
      <c r="F25" s="484">
        <v>250</v>
      </c>
    </row>
    <row r="26" spans="1:6" ht="12.75">
      <c r="A26" s="19">
        <v>15</v>
      </c>
      <c r="B26" s="20" t="s">
        <v>900</v>
      </c>
      <c r="C26" s="484">
        <v>275</v>
      </c>
      <c r="D26" s="484">
        <v>275</v>
      </c>
      <c r="E26" s="484">
        <v>143</v>
      </c>
      <c r="F26" s="484">
        <v>143</v>
      </c>
    </row>
    <row r="27" spans="1:6" ht="12.75">
      <c r="A27" s="19">
        <v>16</v>
      </c>
      <c r="B27" s="20" t="s">
        <v>901</v>
      </c>
      <c r="C27" s="484">
        <v>244</v>
      </c>
      <c r="D27" s="484">
        <v>244</v>
      </c>
      <c r="E27" s="484">
        <v>178</v>
      </c>
      <c r="F27" s="484">
        <v>178</v>
      </c>
    </row>
    <row r="28" spans="1:6" ht="12.75">
      <c r="A28" s="19">
        <v>17</v>
      </c>
      <c r="B28" s="20" t="s">
        <v>902</v>
      </c>
      <c r="C28" s="484">
        <v>404</v>
      </c>
      <c r="D28" s="484">
        <v>404</v>
      </c>
      <c r="E28" s="484">
        <v>244</v>
      </c>
      <c r="F28" s="484">
        <v>244</v>
      </c>
    </row>
    <row r="29" spans="1:6" ht="12.75">
      <c r="A29" s="19">
        <v>18</v>
      </c>
      <c r="B29" s="20" t="s">
        <v>903</v>
      </c>
      <c r="C29" s="484">
        <v>212</v>
      </c>
      <c r="D29" s="484">
        <v>212</v>
      </c>
      <c r="E29" s="484">
        <v>198</v>
      </c>
      <c r="F29" s="484">
        <v>198</v>
      </c>
    </row>
    <row r="30" spans="1:6" ht="12.75">
      <c r="A30" s="19">
        <v>19</v>
      </c>
      <c r="B30" s="20" t="s">
        <v>904</v>
      </c>
      <c r="C30" s="484">
        <v>524</v>
      </c>
      <c r="D30" s="484">
        <v>524</v>
      </c>
      <c r="E30" s="484">
        <v>306</v>
      </c>
      <c r="F30" s="484">
        <v>306</v>
      </c>
    </row>
    <row r="31" spans="1:6" ht="12.75">
      <c r="A31" s="19">
        <v>20</v>
      </c>
      <c r="B31" s="20" t="s">
        <v>905</v>
      </c>
      <c r="C31" s="484">
        <v>426</v>
      </c>
      <c r="D31" s="484">
        <v>426</v>
      </c>
      <c r="E31" s="484">
        <v>291</v>
      </c>
      <c r="F31" s="484">
        <v>291</v>
      </c>
    </row>
    <row r="32" spans="1:6" ht="12.75">
      <c r="A32" s="19">
        <v>21</v>
      </c>
      <c r="B32" s="20" t="s">
        <v>906</v>
      </c>
      <c r="C32" s="484">
        <v>602</v>
      </c>
      <c r="D32" s="484">
        <v>602</v>
      </c>
      <c r="E32" s="484">
        <v>349</v>
      </c>
      <c r="F32" s="484">
        <v>349</v>
      </c>
    </row>
    <row r="33" spans="1:6" ht="12.75">
      <c r="A33" s="97" t="s">
        <v>17</v>
      </c>
      <c r="B33" s="100"/>
      <c r="C33" s="484">
        <f>SUM(C12:C32)</f>
        <v>8737</v>
      </c>
      <c r="D33" s="484">
        <f>SUM(D12:D32)</f>
        <v>8737</v>
      </c>
      <c r="E33" s="484">
        <f>SUM(E12:E32)</f>
        <v>5653</v>
      </c>
      <c r="F33" s="484">
        <f>SUM(F12:F32)</f>
        <v>5653</v>
      </c>
    </row>
    <row r="34" spans="1:6" ht="12.75">
      <c r="A34" s="102"/>
      <c r="B34" s="103"/>
      <c r="C34" s="103"/>
      <c r="D34" s="103"/>
      <c r="E34" s="103"/>
      <c r="F34" s="103"/>
    </row>
    <row r="35" ht="12.75">
      <c r="C35" s="93" t="s">
        <v>11</v>
      </c>
    </row>
    <row r="36" spans="1:6" ht="15.75" customHeight="1">
      <c r="A36" s="104" t="s">
        <v>12</v>
      </c>
      <c r="B36" s="104"/>
      <c r="C36" s="104"/>
      <c r="D36" s="104"/>
      <c r="E36" s="104"/>
      <c r="F36" s="104"/>
    </row>
    <row r="37" spans="1:8" ht="15" customHeight="1">
      <c r="A37" s="148"/>
      <c r="B37" s="148"/>
      <c r="C37" s="148"/>
      <c r="D37" s="148"/>
      <c r="E37" s="641" t="s">
        <v>1040</v>
      </c>
      <c r="F37" s="641"/>
      <c r="G37" s="539"/>
      <c r="H37" s="539"/>
    </row>
    <row r="38" spans="1:8" ht="15.75">
      <c r="A38" s="148"/>
      <c r="B38" s="148"/>
      <c r="C38" s="148"/>
      <c r="D38" s="148"/>
      <c r="E38" s="641"/>
      <c r="F38" s="641"/>
      <c r="G38" s="539"/>
      <c r="H38" s="539"/>
    </row>
    <row r="39" spans="5:8" ht="21.75" customHeight="1">
      <c r="E39" s="641"/>
      <c r="F39" s="641"/>
      <c r="G39" s="539"/>
      <c r="H39" s="539"/>
    </row>
    <row r="40" spans="1:6" ht="12.75">
      <c r="A40" s="814"/>
      <c r="B40" s="814"/>
      <c r="C40" s="814"/>
      <c r="D40" s="814"/>
      <c r="E40" s="814"/>
      <c r="F40" s="814"/>
    </row>
  </sheetData>
  <sheetProtection/>
  <mergeCells count="10">
    <mergeCell ref="A40:F40"/>
    <mergeCell ref="B3:F3"/>
    <mergeCell ref="B2:F2"/>
    <mergeCell ref="A5:F5"/>
    <mergeCell ref="C9:D9"/>
    <mergeCell ref="E9:F9"/>
    <mergeCell ref="A9:A10"/>
    <mergeCell ref="E37:F39"/>
    <mergeCell ref="B9:B10"/>
    <mergeCell ref="A7:B7"/>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r:id="rId1"/>
</worksheet>
</file>

<file path=xl/worksheets/sheet46.xml><?xml version="1.0" encoding="utf-8"?>
<worksheet xmlns="http://schemas.openxmlformats.org/spreadsheetml/2006/main" xmlns:r="http://schemas.openxmlformats.org/officeDocument/2006/relationships">
  <sheetPr>
    <pageSetUpPr fitToPage="1"/>
  </sheetPr>
  <dimension ref="A1:M46"/>
  <sheetViews>
    <sheetView view="pageBreakPreview" zoomScaleNormal="85" zoomScaleSheetLayoutView="100" zoomScalePageLayoutView="0" workbookViewId="0" topLeftCell="A24">
      <selection activeCell="H43" sqref="H43:J45"/>
    </sheetView>
  </sheetViews>
  <sheetFormatPr defaultColWidth="9.140625" defaultRowHeight="12.75"/>
  <cols>
    <col min="2" max="2" width="15.7109375" style="0" customWidth="1"/>
    <col min="3" max="3" width="16.421875" style="0" customWidth="1"/>
    <col min="4" max="4" width="10.8515625" style="0" customWidth="1"/>
    <col min="5" max="5" width="13.7109375" style="0" customWidth="1"/>
    <col min="6" max="6" width="14.28125" style="0" customWidth="1"/>
    <col min="7" max="7" width="11.421875" style="0" customWidth="1"/>
    <col min="8" max="8" width="12.28125" style="0" customWidth="1"/>
    <col min="9" max="9" width="16.28125" style="0" customWidth="1"/>
    <col min="10" max="10" width="19.28125" style="0" customWidth="1"/>
  </cols>
  <sheetData>
    <row r="1" spans="1:13" ht="15">
      <c r="A1" s="93"/>
      <c r="B1" s="93"/>
      <c r="C1" s="93"/>
      <c r="D1" s="753"/>
      <c r="E1" s="753"/>
      <c r="F1" s="42"/>
      <c r="G1" s="753" t="s">
        <v>441</v>
      </c>
      <c r="H1" s="753"/>
      <c r="I1" s="753"/>
      <c r="J1" s="753"/>
      <c r="K1" s="106"/>
      <c r="L1" s="93"/>
      <c r="M1" s="93"/>
    </row>
    <row r="2" spans="1:13" ht="15.75">
      <c r="A2" s="809" t="s">
        <v>0</v>
      </c>
      <c r="B2" s="809"/>
      <c r="C2" s="809"/>
      <c r="D2" s="809"/>
      <c r="E2" s="809"/>
      <c r="F2" s="809"/>
      <c r="G2" s="809"/>
      <c r="H2" s="809"/>
      <c r="I2" s="809"/>
      <c r="J2" s="809"/>
      <c r="K2" s="93"/>
      <c r="L2" s="93"/>
      <c r="M2" s="93"/>
    </row>
    <row r="3" spans="1:13" ht="18">
      <c r="A3" s="139"/>
      <c r="B3" s="139"/>
      <c r="C3" s="824" t="s">
        <v>697</v>
      </c>
      <c r="D3" s="824"/>
      <c r="E3" s="824"/>
      <c r="F3" s="824"/>
      <c r="G3" s="824"/>
      <c r="H3" s="824"/>
      <c r="I3" s="824"/>
      <c r="J3" s="139"/>
      <c r="K3" s="93"/>
      <c r="L3" s="93"/>
      <c r="M3" s="93"/>
    </row>
    <row r="4" spans="1:13" ht="15.75">
      <c r="A4" s="684" t="s">
        <v>440</v>
      </c>
      <c r="B4" s="684"/>
      <c r="C4" s="684"/>
      <c r="D4" s="684"/>
      <c r="E4" s="684"/>
      <c r="F4" s="684"/>
      <c r="G4" s="684"/>
      <c r="H4" s="684"/>
      <c r="I4" s="684"/>
      <c r="J4" s="684"/>
      <c r="K4" s="93"/>
      <c r="L4" s="93"/>
      <c r="M4" s="93"/>
    </row>
    <row r="5" spans="1:13" ht="15.75">
      <c r="A5" s="617" t="s">
        <v>160</v>
      </c>
      <c r="B5" s="617"/>
      <c r="C5" s="95"/>
      <c r="D5" s="95"/>
      <c r="E5" s="95"/>
      <c r="F5" s="95"/>
      <c r="G5" s="95"/>
      <c r="H5" s="95"/>
      <c r="I5" s="95"/>
      <c r="J5" s="95"/>
      <c r="K5" s="93"/>
      <c r="L5" s="93"/>
      <c r="M5" s="93"/>
    </row>
    <row r="6" spans="1:13" ht="12.75">
      <c r="A6" s="93"/>
      <c r="B6" s="93"/>
      <c r="C6" s="93"/>
      <c r="D6" s="93"/>
      <c r="E6" s="93"/>
      <c r="F6" s="93"/>
      <c r="G6" s="93"/>
      <c r="H6" s="93"/>
      <c r="I6" s="93"/>
      <c r="J6" s="93"/>
      <c r="K6" s="93"/>
      <c r="L6" s="93"/>
      <c r="M6" s="93"/>
    </row>
    <row r="7" spans="1:13" ht="18">
      <c r="A7" s="96"/>
      <c r="B7" s="93"/>
      <c r="C7" s="93"/>
      <c r="D7" s="93"/>
      <c r="E7" s="93"/>
      <c r="F7" s="93"/>
      <c r="G7" s="93"/>
      <c r="H7" s="93"/>
      <c r="I7" s="93"/>
      <c r="J7" s="93"/>
      <c r="K7" s="93"/>
      <c r="L7" s="93"/>
      <c r="M7" s="93"/>
    </row>
    <row r="8" spans="1:13" ht="21.75" customHeight="1">
      <c r="A8" s="819" t="s">
        <v>2</v>
      </c>
      <c r="B8" s="819" t="s">
        <v>3</v>
      </c>
      <c r="C8" s="821" t="s">
        <v>137</v>
      </c>
      <c r="D8" s="822"/>
      <c r="E8" s="822"/>
      <c r="F8" s="822"/>
      <c r="G8" s="822"/>
      <c r="H8" s="822"/>
      <c r="I8" s="822"/>
      <c r="J8" s="823"/>
      <c r="K8" s="93"/>
      <c r="L8" s="93"/>
      <c r="M8" s="93"/>
    </row>
    <row r="9" spans="1:13" ht="48.75" customHeight="1">
      <c r="A9" s="820"/>
      <c r="B9" s="820"/>
      <c r="C9" s="98" t="s">
        <v>196</v>
      </c>
      <c r="D9" s="98" t="s">
        <v>117</v>
      </c>
      <c r="E9" s="98" t="s">
        <v>379</v>
      </c>
      <c r="F9" s="146" t="s">
        <v>165</v>
      </c>
      <c r="G9" s="146" t="s">
        <v>118</v>
      </c>
      <c r="H9" s="170" t="s">
        <v>195</v>
      </c>
      <c r="I9" s="170" t="s">
        <v>952</v>
      </c>
      <c r="J9" s="99" t="s">
        <v>17</v>
      </c>
      <c r="K9" s="105"/>
      <c r="L9" s="105"/>
      <c r="M9" s="105"/>
    </row>
    <row r="10" spans="1:13" s="15" customFormat="1" ht="12.75">
      <c r="A10" s="338">
        <v>1</v>
      </c>
      <c r="B10" s="338">
        <v>2</v>
      </c>
      <c r="C10" s="338">
        <v>3</v>
      </c>
      <c r="D10" s="338">
        <v>4</v>
      </c>
      <c r="E10" s="338">
        <v>5</v>
      </c>
      <c r="F10" s="338">
        <v>6</v>
      </c>
      <c r="G10" s="338">
        <v>7</v>
      </c>
      <c r="H10" s="339">
        <v>8</v>
      </c>
      <c r="I10" s="339">
        <v>9</v>
      </c>
      <c r="J10" s="340">
        <v>10</v>
      </c>
      <c r="K10" s="105"/>
      <c r="L10" s="105"/>
      <c r="M10" s="105"/>
    </row>
    <row r="11" spans="1:13" ht="12.75">
      <c r="A11" s="19">
        <v>1</v>
      </c>
      <c r="B11" s="20" t="s">
        <v>886</v>
      </c>
      <c r="C11" s="484">
        <v>0</v>
      </c>
      <c r="D11" s="484">
        <v>775</v>
      </c>
      <c r="E11" s="484">
        <v>775</v>
      </c>
      <c r="F11" s="484">
        <v>0</v>
      </c>
      <c r="G11" s="484">
        <v>0</v>
      </c>
      <c r="H11" s="519">
        <v>0</v>
      </c>
      <c r="I11" s="519">
        <v>0</v>
      </c>
      <c r="J11" s="520">
        <f>SUM(C11:I11)</f>
        <v>1550</v>
      </c>
      <c r="K11" s="93"/>
      <c r="L11" s="93"/>
      <c r="M11" s="93"/>
    </row>
    <row r="12" spans="1:13" ht="12.75">
      <c r="A12" s="19">
        <v>2</v>
      </c>
      <c r="B12" s="20" t="s">
        <v>887</v>
      </c>
      <c r="C12" s="484">
        <v>0</v>
      </c>
      <c r="D12" s="484">
        <v>647</v>
      </c>
      <c r="E12" s="484">
        <v>1122</v>
      </c>
      <c r="F12" s="484">
        <v>0</v>
      </c>
      <c r="G12" s="484">
        <v>0</v>
      </c>
      <c r="H12" s="519">
        <v>0</v>
      </c>
      <c r="I12" s="519">
        <v>0</v>
      </c>
      <c r="J12" s="520">
        <f aca="true" t="shared" si="0" ref="J12:J31">SUM(C12:I12)</f>
        <v>1769</v>
      </c>
      <c r="K12" s="93"/>
      <c r="L12" s="93"/>
      <c r="M12" s="93"/>
    </row>
    <row r="13" spans="1:13" ht="12.75">
      <c r="A13" s="19">
        <v>3</v>
      </c>
      <c r="B13" s="20" t="s">
        <v>888</v>
      </c>
      <c r="C13" s="484">
        <v>0</v>
      </c>
      <c r="D13" s="484">
        <v>0</v>
      </c>
      <c r="E13" s="484">
        <v>388</v>
      </c>
      <c r="F13" s="484">
        <v>0</v>
      </c>
      <c r="G13" s="484">
        <v>388</v>
      </c>
      <c r="H13" s="519">
        <v>0</v>
      </c>
      <c r="I13" s="519">
        <v>0</v>
      </c>
      <c r="J13" s="520">
        <f t="shared" si="0"/>
        <v>776</v>
      </c>
      <c r="K13" s="93"/>
      <c r="L13" s="93"/>
      <c r="M13" s="93"/>
    </row>
    <row r="14" spans="1:13" ht="12.75">
      <c r="A14" s="19">
        <v>4</v>
      </c>
      <c r="B14" s="20" t="s">
        <v>889</v>
      </c>
      <c r="C14" s="484">
        <v>0</v>
      </c>
      <c r="D14" s="484">
        <v>618</v>
      </c>
      <c r="E14" s="484">
        <v>618</v>
      </c>
      <c r="F14" s="484">
        <v>0</v>
      </c>
      <c r="G14" s="484">
        <v>0</v>
      </c>
      <c r="H14" s="519">
        <v>0</v>
      </c>
      <c r="I14" s="519">
        <v>0</v>
      </c>
      <c r="J14" s="520">
        <f t="shared" si="0"/>
        <v>1236</v>
      </c>
      <c r="K14" s="93"/>
      <c r="L14" s="93"/>
      <c r="M14" s="93"/>
    </row>
    <row r="15" spans="1:13" ht="12.75">
      <c r="A15" s="19">
        <v>5</v>
      </c>
      <c r="B15" s="20" t="s">
        <v>890</v>
      </c>
      <c r="C15" s="484">
        <v>0</v>
      </c>
      <c r="D15" s="484">
        <v>0</v>
      </c>
      <c r="E15" s="484">
        <v>598</v>
      </c>
      <c r="F15" s="484">
        <v>0</v>
      </c>
      <c r="G15" s="484">
        <v>598</v>
      </c>
      <c r="H15" s="519">
        <v>0</v>
      </c>
      <c r="I15" s="519">
        <v>0</v>
      </c>
      <c r="J15" s="520">
        <f t="shared" si="0"/>
        <v>1196</v>
      </c>
      <c r="K15" s="93"/>
      <c r="L15" s="93"/>
      <c r="M15" s="93"/>
    </row>
    <row r="16" spans="1:13" ht="12.75">
      <c r="A16" s="19">
        <v>6</v>
      </c>
      <c r="B16" s="20" t="s">
        <v>891</v>
      </c>
      <c r="C16" s="484">
        <v>0</v>
      </c>
      <c r="D16" s="484">
        <v>868</v>
      </c>
      <c r="E16" s="484">
        <v>868</v>
      </c>
      <c r="F16" s="484">
        <v>0</v>
      </c>
      <c r="G16" s="484">
        <v>0</v>
      </c>
      <c r="H16" s="519">
        <v>0</v>
      </c>
      <c r="I16" s="519">
        <v>0</v>
      </c>
      <c r="J16" s="520">
        <f t="shared" si="0"/>
        <v>1736</v>
      </c>
      <c r="K16" s="93"/>
      <c r="L16" s="93"/>
      <c r="M16" s="93"/>
    </row>
    <row r="17" spans="1:13" ht="12.75">
      <c r="A17" s="19">
        <v>7</v>
      </c>
      <c r="B17" s="20" t="s">
        <v>892</v>
      </c>
      <c r="C17" s="484">
        <v>0</v>
      </c>
      <c r="D17" s="484">
        <v>261</v>
      </c>
      <c r="E17" s="484">
        <v>527</v>
      </c>
      <c r="F17" s="484">
        <v>0</v>
      </c>
      <c r="G17" s="484">
        <v>0</v>
      </c>
      <c r="H17" s="519">
        <v>0</v>
      </c>
      <c r="I17" s="519">
        <v>0</v>
      </c>
      <c r="J17" s="520">
        <f t="shared" si="0"/>
        <v>788</v>
      </c>
      <c r="K17" s="93"/>
      <c r="L17" s="93"/>
      <c r="M17" s="93"/>
    </row>
    <row r="18" spans="1:13" ht="12.75">
      <c r="A18" s="19">
        <v>8</v>
      </c>
      <c r="B18" s="20" t="s">
        <v>893</v>
      </c>
      <c r="C18" s="484">
        <v>0</v>
      </c>
      <c r="D18" s="484">
        <v>188</v>
      </c>
      <c r="E18" s="484">
        <v>745</v>
      </c>
      <c r="F18" s="484">
        <v>0</v>
      </c>
      <c r="G18" s="484">
        <v>0</v>
      </c>
      <c r="H18" s="519">
        <v>0</v>
      </c>
      <c r="I18" s="519">
        <v>0</v>
      </c>
      <c r="J18" s="520">
        <f t="shared" si="0"/>
        <v>933</v>
      </c>
      <c r="K18" s="93"/>
      <c r="L18" s="93"/>
      <c r="M18" s="93"/>
    </row>
    <row r="19" spans="1:13" ht="12.75">
      <c r="A19" s="19">
        <v>9</v>
      </c>
      <c r="B19" s="20" t="s">
        <v>894</v>
      </c>
      <c r="C19" s="484">
        <v>0</v>
      </c>
      <c r="D19" s="484">
        <v>183</v>
      </c>
      <c r="E19" s="484">
        <v>594</v>
      </c>
      <c r="F19" s="484">
        <v>0</v>
      </c>
      <c r="G19" s="484">
        <v>0</v>
      </c>
      <c r="H19" s="519">
        <v>0</v>
      </c>
      <c r="I19" s="519">
        <v>0</v>
      </c>
      <c r="J19" s="520">
        <f t="shared" si="0"/>
        <v>777</v>
      </c>
      <c r="K19" s="93"/>
      <c r="L19" s="93"/>
      <c r="M19" s="93"/>
    </row>
    <row r="20" spans="1:13" ht="12.75">
      <c r="A20" s="19">
        <v>10</v>
      </c>
      <c r="B20" s="20" t="s">
        <v>895</v>
      </c>
      <c r="C20" s="484">
        <v>0</v>
      </c>
      <c r="D20" s="484">
        <v>350</v>
      </c>
      <c r="E20" s="484">
        <v>779</v>
      </c>
      <c r="F20" s="484">
        <v>0</v>
      </c>
      <c r="G20" s="484">
        <v>0</v>
      </c>
      <c r="H20" s="519">
        <v>0</v>
      </c>
      <c r="I20" s="519">
        <v>0</v>
      </c>
      <c r="J20" s="520">
        <f t="shared" si="0"/>
        <v>1129</v>
      </c>
      <c r="K20" s="93"/>
      <c r="L20" s="93"/>
      <c r="M20" s="93"/>
    </row>
    <row r="21" spans="1:13" ht="12.75">
      <c r="A21" s="19">
        <v>11</v>
      </c>
      <c r="B21" s="20" t="s">
        <v>896</v>
      </c>
      <c r="C21" s="484">
        <v>0</v>
      </c>
      <c r="D21" s="484">
        <v>247</v>
      </c>
      <c r="E21" s="484">
        <v>788</v>
      </c>
      <c r="F21" s="484">
        <v>0</v>
      </c>
      <c r="G21" s="484">
        <v>543</v>
      </c>
      <c r="H21" s="519">
        <v>0</v>
      </c>
      <c r="I21" s="519">
        <v>0</v>
      </c>
      <c r="J21" s="520">
        <f t="shared" si="0"/>
        <v>1578</v>
      </c>
      <c r="K21" s="93"/>
      <c r="L21" s="93"/>
      <c r="M21" s="93"/>
    </row>
    <row r="22" spans="1:13" ht="12.75">
      <c r="A22" s="19">
        <v>12</v>
      </c>
      <c r="B22" s="20" t="s">
        <v>897</v>
      </c>
      <c r="C22" s="484">
        <v>0</v>
      </c>
      <c r="D22" s="484">
        <v>65</v>
      </c>
      <c r="E22" s="484">
        <v>746</v>
      </c>
      <c r="F22" s="484">
        <v>0</v>
      </c>
      <c r="G22" s="484">
        <v>0</v>
      </c>
      <c r="H22" s="519">
        <v>0</v>
      </c>
      <c r="I22" s="519">
        <v>0</v>
      </c>
      <c r="J22" s="520">
        <f t="shared" si="0"/>
        <v>811</v>
      </c>
      <c r="K22" s="93"/>
      <c r="L22" s="93"/>
      <c r="M22" s="93"/>
    </row>
    <row r="23" spans="1:13" ht="12.75">
      <c r="A23" s="19">
        <v>13</v>
      </c>
      <c r="B23" s="20" t="s">
        <v>898</v>
      </c>
      <c r="C23" s="484">
        <v>0</v>
      </c>
      <c r="D23" s="484">
        <v>644</v>
      </c>
      <c r="E23" s="484">
        <v>835</v>
      </c>
      <c r="F23" s="484">
        <v>0</v>
      </c>
      <c r="G23" s="484">
        <v>0</v>
      </c>
      <c r="H23" s="519">
        <v>0</v>
      </c>
      <c r="I23" s="519">
        <v>0</v>
      </c>
      <c r="J23" s="520">
        <f t="shared" si="0"/>
        <v>1479</v>
      </c>
      <c r="K23" s="93"/>
      <c r="L23" s="93"/>
      <c r="M23" s="93"/>
    </row>
    <row r="24" spans="1:13" ht="12.75">
      <c r="A24" s="19">
        <v>14</v>
      </c>
      <c r="B24" s="20" t="s">
        <v>899</v>
      </c>
      <c r="C24" s="484">
        <v>0</v>
      </c>
      <c r="D24" s="484">
        <v>0</v>
      </c>
      <c r="E24" s="484">
        <v>611</v>
      </c>
      <c r="F24" s="484">
        <v>0</v>
      </c>
      <c r="G24" s="484">
        <v>434</v>
      </c>
      <c r="H24" s="519">
        <v>0</v>
      </c>
      <c r="I24" s="519">
        <v>0</v>
      </c>
      <c r="J24" s="520">
        <f t="shared" si="0"/>
        <v>1045</v>
      </c>
      <c r="K24" s="93"/>
      <c r="L24" s="93"/>
      <c r="M24" s="93"/>
    </row>
    <row r="25" spans="1:13" ht="12.75">
      <c r="A25" s="19">
        <v>15</v>
      </c>
      <c r="B25" s="20" t="s">
        <v>900</v>
      </c>
      <c r="C25" s="484">
        <v>0</v>
      </c>
      <c r="D25" s="484">
        <v>418</v>
      </c>
      <c r="E25" s="484">
        <v>418</v>
      </c>
      <c r="F25" s="484">
        <v>0</v>
      </c>
      <c r="G25" s="484">
        <v>0</v>
      </c>
      <c r="H25" s="519">
        <v>0</v>
      </c>
      <c r="I25" s="519">
        <v>0</v>
      </c>
      <c r="J25" s="520">
        <f t="shared" si="0"/>
        <v>836</v>
      </c>
      <c r="K25" s="93"/>
      <c r="L25" s="93"/>
      <c r="M25" s="93"/>
    </row>
    <row r="26" spans="1:13" ht="12.75">
      <c r="A26" s="19">
        <v>16</v>
      </c>
      <c r="B26" s="20" t="s">
        <v>901</v>
      </c>
      <c r="C26" s="484">
        <v>0</v>
      </c>
      <c r="D26" s="484">
        <v>422</v>
      </c>
      <c r="E26" s="484">
        <v>422</v>
      </c>
      <c r="F26" s="484">
        <v>0</v>
      </c>
      <c r="G26" s="484">
        <v>0</v>
      </c>
      <c r="H26" s="519">
        <v>0</v>
      </c>
      <c r="I26" s="519">
        <v>0</v>
      </c>
      <c r="J26" s="520">
        <f>SUM(C26:I26)</f>
        <v>844</v>
      </c>
      <c r="K26" s="93"/>
      <c r="L26" s="93"/>
      <c r="M26" s="93"/>
    </row>
    <row r="27" spans="1:13" ht="12.75">
      <c r="A27" s="19">
        <v>17</v>
      </c>
      <c r="B27" s="20" t="s">
        <v>902</v>
      </c>
      <c r="C27" s="484">
        <v>0</v>
      </c>
      <c r="D27" s="484">
        <v>628</v>
      </c>
      <c r="E27" s="484">
        <v>648</v>
      </c>
      <c r="F27" s="484">
        <v>0</v>
      </c>
      <c r="G27" s="484">
        <v>0</v>
      </c>
      <c r="H27" s="519">
        <v>0</v>
      </c>
      <c r="I27" s="519">
        <v>0</v>
      </c>
      <c r="J27" s="520">
        <f t="shared" si="0"/>
        <v>1276</v>
      </c>
      <c r="K27" s="93"/>
      <c r="L27" s="93"/>
      <c r="M27" s="93"/>
    </row>
    <row r="28" spans="1:13" ht="12.75">
      <c r="A28" s="19">
        <v>18</v>
      </c>
      <c r="B28" s="20" t="s">
        <v>903</v>
      </c>
      <c r="C28" s="484">
        <v>0</v>
      </c>
      <c r="D28" s="484">
        <v>410</v>
      </c>
      <c r="E28" s="484">
        <v>410</v>
      </c>
      <c r="F28" s="484">
        <v>0</v>
      </c>
      <c r="G28" s="484">
        <v>0</v>
      </c>
      <c r="H28" s="519">
        <v>0</v>
      </c>
      <c r="I28" s="519">
        <v>0</v>
      </c>
      <c r="J28" s="520">
        <f t="shared" si="0"/>
        <v>820</v>
      </c>
      <c r="K28" s="93"/>
      <c r="L28" s="93"/>
      <c r="M28" s="93"/>
    </row>
    <row r="29" spans="1:13" ht="12.75">
      <c r="A29" s="19">
        <v>19</v>
      </c>
      <c r="B29" s="20" t="s">
        <v>904</v>
      </c>
      <c r="C29" s="484">
        <v>0</v>
      </c>
      <c r="D29" s="484">
        <v>656</v>
      </c>
      <c r="E29" s="484">
        <v>830</v>
      </c>
      <c r="F29" s="484">
        <v>0</v>
      </c>
      <c r="G29" s="484">
        <v>0</v>
      </c>
      <c r="H29" s="519">
        <v>0</v>
      </c>
      <c r="I29" s="519">
        <v>0</v>
      </c>
      <c r="J29" s="520">
        <f t="shared" si="0"/>
        <v>1486</v>
      </c>
      <c r="K29" s="93"/>
      <c r="L29" s="93"/>
      <c r="M29" s="93"/>
    </row>
    <row r="30" spans="1:13" ht="12.75">
      <c r="A30" s="19">
        <v>20</v>
      </c>
      <c r="B30" s="20" t="s">
        <v>905</v>
      </c>
      <c r="C30" s="484">
        <v>0</v>
      </c>
      <c r="D30" s="484">
        <v>717</v>
      </c>
      <c r="E30" s="484">
        <v>717</v>
      </c>
      <c r="F30" s="484">
        <v>0</v>
      </c>
      <c r="G30" s="484">
        <v>0</v>
      </c>
      <c r="H30" s="519">
        <v>0</v>
      </c>
      <c r="I30" s="519">
        <v>0</v>
      </c>
      <c r="J30" s="520">
        <f t="shared" si="0"/>
        <v>1434</v>
      </c>
      <c r="K30" s="93"/>
      <c r="L30" s="93"/>
      <c r="M30" s="93"/>
    </row>
    <row r="31" spans="1:13" ht="12.75">
      <c r="A31" s="19">
        <v>21</v>
      </c>
      <c r="B31" s="20" t="s">
        <v>906</v>
      </c>
      <c r="C31" s="484">
        <v>0</v>
      </c>
      <c r="D31" s="484">
        <v>951</v>
      </c>
      <c r="E31" s="484">
        <v>951</v>
      </c>
      <c r="F31" s="484">
        <v>0</v>
      </c>
      <c r="G31" s="484">
        <v>0</v>
      </c>
      <c r="H31" s="519">
        <v>0</v>
      </c>
      <c r="I31" s="519">
        <v>0</v>
      </c>
      <c r="J31" s="520">
        <f t="shared" si="0"/>
        <v>1902</v>
      </c>
      <c r="K31" s="93"/>
      <c r="L31" s="93"/>
      <c r="M31" s="93"/>
    </row>
    <row r="32" spans="1:13" ht="12.75">
      <c r="A32" s="97" t="s">
        <v>17</v>
      </c>
      <c r="B32" s="100"/>
      <c r="C32" s="484">
        <f>SUM(C11:C31)</f>
        <v>0</v>
      </c>
      <c r="D32" s="484">
        <f aca="true" t="shared" si="1" ref="D32:J32">SUM(D11:D31)</f>
        <v>9048</v>
      </c>
      <c r="E32" s="484">
        <f t="shared" si="1"/>
        <v>14390</v>
      </c>
      <c r="F32" s="484">
        <f t="shared" si="1"/>
        <v>0</v>
      </c>
      <c r="G32" s="484">
        <f t="shared" si="1"/>
        <v>1963</v>
      </c>
      <c r="H32" s="484">
        <f t="shared" si="1"/>
        <v>0</v>
      </c>
      <c r="I32" s="484">
        <f t="shared" si="1"/>
        <v>0</v>
      </c>
      <c r="J32" s="484">
        <f t="shared" si="1"/>
        <v>25401</v>
      </c>
      <c r="L32" s="93"/>
      <c r="M32" s="93"/>
    </row>
    <row r="33" spans="1:13" ht="12.75">
      <c r="A33" s="101"/>
      <c r="B33" s="93"/>
      <c r="C33" s="93"/>
      <c r="D33" s="93"/>
      <c r="E33" s="93"/>
      <c r="F33" s="93"/>
      <c r="G33" s="93"/>
      <c r="H33" s="93"/>
      <c r="I33" s="93"/>
      <c r="J33" s="93"/>
      <c r="K33" s="93"/>
      <c r="L33" s="93"/>
      <c r="M33" s="93"/>
    </row>
    <row r="34" spans="1:13" ht="12.75">
      <c r="A34" s="93"/>
      <c r="B34" s="93"/>
      <c r="C34" s="93"/>
      <c r="D34" s="93"/>
      <c r="E34" s="93"/>
      <c r="F34" s="93"/>
      <c r="G34" s="93"/>
      <c r="H34" s="93"/>
      <c r="I34" s="93"/>
      <c r="J34" s="93"/>
      <c r="K34" s="93"/>
      <c r="L34" s="93"/>
      <c r="M34" s="93"/>
    </row>
    <row r="35" spans="1:13" ht="12.75">
      <c r="A35" s="93" t="s">
        <v>119</v>
      </c>
      <c r="B35" s="93"/>
      <c r="C35" s="93"/>
      <c r="D35" s="93"/>
      <c r="E35" s="93"/>
      <c r="F35" s="93"/>
      <c r="G35" s="93"/>
      <c r="H35" s="93"/>
      <c r="I35" s="93"/>
      <c r="J35" s="93"/>
      <c r="K35" s="93"/>
      <c r="L35" s="93"/>
      <c r="M35" s="93"/>
    </row>
    <row r="36" spans="1:13" ht="12.75">
      <c r="A36" s="93" t="s">
        <v>197</v>
      </c>
      <c r="B36" s="93"/>
      <c r="C36" s="93"/>
      <c r="D36" s="93"/>
      <c r="E36" s="93"/>
      <c r="F36" s="93"/>
      <c r="G36" s="93"/>
      <c r="H36" s="93"/>
      <c r="I36" s="93"/>
      <c r="J36" s="93"/>
      <c r="K36" s="93"/>
      <c r="L36" s="93"/>
      <c r="M36" s="93"/>
    </row>
    <row r="37" ht="12.75">
      <c r="A37" t="s">
        <v>120</v>
      </c>
    </row>
    <row r="38" spans="1:13" ht="12.75">
      <c r="A38" s="810" t="s">
        <v>121</v>
      </c>
      <c r="B38" s="810"/>
      <c r="C38" s="810"/>
      <c r="D38" s="810"/>
      <c r="E38" s="810"/>
      <c r="F38" s="810"/>
      <c r="G38" s="810"/>
      <c r="H38" s="810"/>
      <c r="I38" s="810"/>
      <c r="J38" s="810"/>
      <c r="K38" s="810"/>
      <c r="L38" s="810"/>
      <c r="M38" s="810"/>
    </row>
    <row r="39" spans="1:13" ht="12.75">
      <c r="A39" s="825" t="s">
        <v>122</v>
      </c>
      <c r="B39" s="825"/>
      <c r="C39" s="825"/>
      <c r="D39" s="825"/>
      <c r="E39" s="93"/>
      <c r="F39" s="93"/>
      <c r="G39" s="93"/>
      <c r="H39" s="93"/>
      <c r="I39" s="93"/>
      <c r="J39" s="93"/>
      <c r="K39" s="93"/>
      <c r="L39" s="93"/>
      <c r="M39" s="93"/>
    </row>
    <row r="40" spans="1:13" ht="12.75">
      <c r="A40" s="147" t="s">
        <v>166</v>
      </c>
      <c r="B40" s="147"/>
      <c r="C40" s="147"/>
      <c r="D40" s="147"/>
      <c r="E40" s="93"/>
      <c r="F40" s="93"/>
      <c r="G40" s="93"/>
      <c r="H40" s="93"/>
      <c r="I40" s="93"/>
      <c r="J40" s="93"/>
      <c r="K40" s="93"/>
      <c r="L40" s="93"/>
      <c r="M40" s="93"/>
    </row>
    <row r="41" spans="1:13" ht="12.75">
      <c r="A41" s="147"/>
      <c r="B41" s="147"/>
      <c r="C41" s="147"/>
      <c r="D41" s="147"/>
      <c r="E41" s="93"/>
      <c r="F41" s="93"/>
      <c r="G41" s="93"/>
      <c r="H41" s="93"/>
      <c r="I41" s="93"/>
      <c r="J41" s="93"/>
      <c r="K41" s="93"/>
      <c r="L41" s="93"/>
      <c r="M41" s="93"/>
    </row>
    <row r="42" spans="1:13" ht="15.75">
      <c r="A42" s="104" t="s">
        <v>12</v>
      </c>
      <c r="B42" s="104"/>
      <c r="C42" s="104"/>
      <c r="D42" s="104"/>
      <c r="E42" s="104"/>
      <c r="F42" s="104"/>
      <c r="G42" s="104"/>
      <c r="H42" s="104"/>
      <c r="I42" s="104"/>
      <c r="J42" s="148"/>
      <c r="K42" s="148"/>
      <c r="L42" s="93"/>
      <c r="M42" s="93"/>
    </row>
    <row r="43" spans="1:13" ht="15.75" customHeight="1">
      <c r="A43" s="148"/>
      <c r="B43" s="148"/>
      <c r="C43" s="148"/>
      <c r="D43" s="148"/>
      <c r="E43" s="148"/>
      <c r="F43" s="148"/>
      <c r="G43" s="148"/>
      <c r="H43" s="641" t="s">
        <v>1040</v>
      </c>
      <c r="I43" s="641"/>
      <c r="J43" s="641"/>
      <c r="K43" s="93"/>
      <c r="L43" s="93"/>
      <c r="M43" s="93"/>
    </row>
    <row r="44" spans="1:13" ht="15.75" customHeight="1">
      <c r="A44" s="148"/>
      <c r="B44" s="148"/>
      <c r="C44" s="148"/>
      <c r="D44" s="148"/>
      <c r="E44" s="148"/>
      <c r="F44" s="148"/>
      <c r="G44" s="148"/>
      <c r="H44" s="641"/>
      <c r="I44" s="641"/>
      <c r="J44" s="641"/>
      <c r="K44" s="148"/>
      <c r="L44" s="93"/>
      <c r="M44" s="93"/>
    </row>
    <row r="45" spans="1:13" ht="19.5" customHeight="1">
      <c r="A45" s="93"/>
      <c r="B45" s="93"/>
      <c r="C45" s="93"/>
      <c r="D45" s="93"/>
      <c r="E45" s="93"/>
      <c r="F45" s="93"/>
      <c r="G45" s="37"/>
      <c r="H45" s="641"/>
      <c r="I45" s="641"/>
      <c r="J45" s="641"/>
      <c r="K45" s="37"/>
      <c r="L45" s="37"/>
      <c r="M45" s="93"/>
    </row>
    <row r="46" spans="1:13" ht="12.75">
      <c r="A46" s="814"/>
      <c r="B46" s="814"/>
      <c r="C46" s="814"/>
      <c r="D46" s="814"/>
      <c r="E46" s="814"/>
      <c r="F46" s="814"/>
      <c r="G46" s="814"/>
      <c r="H46" s="814"/>
      <c r="I46" s="814"/>
      <c r="J46" s="814"/>
      <c r="K46" s="93"/>
      <c r="L46" s="93"/>
      <c r="M46" s="93"/>
    </row>
  </sheetData>
  <sheetProtection/>
  <mergeCells count="15">
    <mergeCell ref="D1:E1"/>
    <mergeCell ref="G1:J1"/>
    <mergeCell ref="A2:J2"/>
    <mergeCell ref="A4:J4"/>
    <mergeCell ref="A5:B5"/>
    <mergeCell ref="K38:M38"/>
    <mergeCell ref="A8:A9"/>
    <mergeCell ref="B8:B9"/>
    <mergeCell ref="C8:J8"/>
    <mergeCell ref="C3:I3"/>
    <mergeCell ref="A46:J46"/>
    <mergeCell ref="A38:D38"/>
    <mergeCell ref="E38:J38"/>
    <mergeCell ref="A39:D39"/>
    <mergeCell ref="H43:J45"/>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89" r:id="rId1"/>
</worksheet>
</file>

<file path=xl/worksheets/sheet47.xml><?xml version="1.0" encoding="utf-8"?>
<worksheet xmlns="http://schemas.openxmlformats.org/spreadsheetml/2006/main" xmlns:r="http://schemas.openxmlformats.org/officeDocument/2006/relationships">
  <sheetPr>
    <pageSetUpPr fitToPage="1"/>
  </sheetPr>
  <dimension ref="A1:Z43"/>
  <sheetViews>
    <sheetView view="pageBreakPreview" zoomScale="76" zoomScaleNormal="80" zoomScaleSheetLayoutView="76" zoomScalePageLayoutView="0" workbookViewId="0" topLeftCell="A16">
      <selection activeCell="K40" sqref="K40:M42"/>
    </sheetView>
  </sheetViews>
  <sheetFormatPr defaultColWidth="9.140625" defaultRowHeight="12.75"/>
  <cols>
    <col min="1" max="1" width="6.140625" style="0" customWidth="1"/>
    <col min="2" max="5" width="17.00390625" style="0" customWidth="1"/>
    <col min="6" max="6" width="27.7109375" style="0" customWidth="1"/>
    <col min="7" max="11" width="17.00390625" style="0" customWidth="1"/>
    <col min="12" max="12" width="18.8515625" style="0" customWidth="1"/>
    <col min="13" max="13" width="18.7109375" style="0" customWidth="1"/>
    <col min="14" max="14" width="12.28125" style="0" customWidth="1"/>
    <col min="15" max="15" width="12.7109375" style="0" customWidth="1"/>
    <col min="16" max="16" width="16.140625" style="0" customWidth="1"/>
  </cols>
  <sheetData>
    <row r="1" spans="1:16" ht="15">
      <c r="A1" s="93"/>
      <c r="B1" s="93"/>
      <c r="C1" s="93"/>
      <c r="D1" s="93"/>
      <c r="E1" s="93"/>
      <c r="F1" s="93"/>
      <c r="G1" s="93"/>
      <c r="H1" s="93"/>
      <c r="I1" s="93"/>
      <c r="J1" s="93"/>
      <c r="K1" s="93"/>
      <c r="L1" s="753" t="s">
        <v>541</v>
      </c>
      <c r="M1" s="753"/>
      <c r="N1" s="106"/>
      <c r="O1" s="93"/>
      <c r="P1" s="93"/>
    </row>
    <row r="2" spans="1:16" ht="15.75">
      <c r="A2" s="809" t="s">
        <v>0</v>
      </c>
      <c r="B2" s="809"/>
      <c r="C2" s="809"/>
      <c r="D2" s="809"/>
      <c r="E2" s="809"/>
      <c r="F2" s="809"/>
      <c r="G2" s="809"/>
      <c r="H2" s="809"/>
      <c r="I2" s="809"/>
      <c r="J2" s="809"/>
      <c r="K2" s="809"/>
      <c r="L2" s="809"/>
      <c r="M2" s="809"/>
      <c r="N2" s="93"/>
      <c r="O2" s="93"/>
      <c r="P2" s="93"/>
    </row>
    <row r="3" spans="1:16" ht="20.25">
      <c r="A3" s="683" t="s">
        <v>697</v>
      </c>
      <c r="B3" s="683"/>
      <c r="C3" s="683"/>
      <c r="D3" s="683"/>
      <c r="E3" s="683"/>
      <c r="F3" s="683"/>
      <c r="G3" s="683"/>
      <c r="H3" s="683"/>
      <c r="I3" s="683"/>
      <c r="J3" s="683"/>
      <c r="K3" s="683"/>
      <c r="L3" s="683"/>
      <c r="M3" s="683"/>
      <c r="N3" s="93"/>
      <c r="O3" s="93"/>
      <c r="P3" s="93"/>
    </row>
    <row r="4" spans="1:16" ht="12.75">
      <c r="A4" s="93"/>
      <c r="B4" s="93"/>
      <c r="C4" s="93"/>
      <c r="D4" s="93"/>
      <c r="E4" s="93"/>
      <c r="F4" s="93"/>
      <c r="G4" s="93"/>
      <c r="H4" s="93"/>
      <c r="I4" s="93"/>
      <c r="J4" s="93"/>
      <c r="K4" s="93"/>
      <c r="L4" s="93"/>
      <c r="M4" s="93"/>
      <c r="N4" s="93"/>
      <c r="O4" s="93"/>
      <c r="P4" s="93"/>
    </row>
    <row r="5" spans="1:16" ht="15.75">
      <c r="A5" s="684" t="s">
        <v>540</v>
      </c>
      <c r="B5" s="684"/>
      <c r="C5" s="684"/>
      <c r="D5" s="684"/>
      <c r="E5" s="684"/>
      <c r="F5" s="684"/>
      <c r="G5" s="684"/>
      <c r="H5" s="684"/>
      <c r="I5" s="684"/>
      <c r="J5" s="684"/>
      <c r="K5" s="684"/>
      <c r="L5" s="684"/>
      <c r="M5" s="684"/>
      <c r="N5" s="93"/>
      <c r="O5" s="93"/>
      <c r="P5" s="93"/>
    </row>
    <row r="6" spans="1:16" ht="12.75">
      <c r="A6" s="93"/>
      <c r="B6" s="93"/>
      <c r="C6" s="93"/>
      <c r="D6" s="93"/>
      <c r="E6" s="93"/>
      <c r="F6" s="93"/>
      <c r="G6" s="93"/>
      <c r="H6" s="93"/>
      <c r="I6" s="93"/>
      <c r="J6" s="93"/>
      <c r="K6" s="93"/>
      <c r="L6" s="93"/>
      <c r="M6" s="93"/>
      <c r="N6" s="93"/>
      <c r="O6" s="93"/>
      <c r="P6" s="93"/>
    </row>
    <row r="7" spans="1:16" ht="12.75">
      <c r="A7" s="617" t="s">
        <v>160</v>
      </c>
      <c r="B7" s="617"/>
      <c r="C7" s="33"/>
      <c r="D7" s="33"/>
      <c r="E7" s="33"/>
      <c r="F7" s="93"/>
      <c r="G7" s="93"/>
      <c r="H7" s="93"/>
      <c r="I7" s="93"/>
      <c r="J7" s="93"/>
      <c r="K7" s="93"/>
      <c r="L7" s="93"/>
      <c r="M7" s="93"/>
      <c r="N7" s="93"/>
      <c r="O7" s="93"/>
      <c r="P7" s="93"/>
    </row>
    <row r="8" spans="1:16" ht="18">
      <c r="A8" s="96"/>
      <c r="B8" s="96"/>
      <c r="C8" s="96"/>
      <c r="D8" s="96"/>
      <c r="E8" s="96"/>
      <c r="F8" s="93"/>
      <c r="G8" s="93"/>
      <c r="H8" s="93"/>
      <c r="I8" s="93"/>
      <c r="J8" s="93"/>
      <c r="K8" s="93"/>
      <c r="L8" s="93"/>
      <c r="M8" s="93"/>
      <c r="N8" s="93"/>
      <c r="O8" s="93"/>
      <c r="P8" s="93"/>
    </row>
    <row r="9" spans="1:26" ht="19.5" customHeight="1">
      <c r="A9" s="812" t="s">
        <v>2</v>
      </c>
      <c r="B9" s="812" t="s">
        <v>3</v>
      </c>
      <c r="C9" s="827" t="s">
        <v>117</v>
      </c>
      <c r="D9" s="827"/>
      <c r="E9" s="828"/>
      <c r="F9" s="826" t="s">
        <v>118</v>
      </c>
      <c r="G9" s="827"/>
      <c r="H9" s="827"/>
      <c r="I9" s="828"/>
      <c r="J9" s="826" t="s">
        <v>195</v>
      </c>
      <c r="K9" s="827"/>
      <c r="L9" s="827"/>
      <c r="M9" s="828"/>
      <c r="Y9" s="9"/>
      <c r="Z9" s="13"/>
    </row>
    <row r="10" spans="1:13" ht="45.75" customHeight="1">
      <c r="A10" s="812"/>
      <c r="B10" s="812"/>
      <c r="C10" s="150" t="s">
        <v>381</v>
      </c>
      <c r="D10" s="4" t="s">
        <v>378</v>
      </c>
      <c r="E10" s="150" t="s">
        <v>198</v>
      </c>
      <c r="F10" s="4" t="s">
        <v>376</v>
      </c>
      <c r="G10" s="150" t="s">
        <v>377</v>
      </c>
      <c r="H10" s="4" t="s">
        <v>378</v>
      </c>
      <c r="I10" s="150" t="s">
        <v>198</v>
      </c>
      <c r="J10" s="4" t="s">
        <v>380</v>
      </c>
      <c r="K10" s="150" t="s">
        <v>377</v>
      </c>
      <c r="L10" s="4" t="s">
        <v>378</v>
      </c>
      <c r="M10" s="5" t="s">
        <v>198</v>
      </c>
    </row>
    <row r="11" spans="1:13" s="15" customFormat="1" ht="12.75">
      <c r="A11" s="338">
        <v>1</v>
      </c>
      <c r="B11" s="338">
        <v>2</v>
      </c>
      <c r="C11" s="338">
        <v>3</v>
      </c>
      <c r="D11" s="338">
        <v>4</v>
      </c>
      <c r="E11" s="338">
        <v>5</v>
      </c>
      <c r="F11" s="338">
        <v>6</v>
      </c>
      <c r="G11" s="338">
        <v>7</v>
      </c>
      <c r="H11" s="338">
        <v>8</v>
      </c>
      <c r="I11" s="338">
        <v>9</v>
      </c>
      <c r="J11" s="338">
        <v>10</v>
      </c>
      <c r="K11" s="338">
        <v>11</v>
      </c>
      <c r="L11" s="338">
        <v>12</v>
      </c>
      <c r="M11" s="338">
        <v>13</v>
      </c>
    </row>
    <row r="12" spans="1:13" ht="12.75">
      <c r="A12" s="19">
        <v>1</v>
      </c>
      <c r="B12" s="20" t="s">
        <v>886</v>
      </c>
      <c r="C12" s="484">
        <v>775</v>
      </c>
      <c r="D12" s="484">
        <v>775</v>
      </c>
      <c r="E12" s="484">
        <v>51675</v>
      </c>
      <c r="F12" s="484">
        <v>0</v>
      </c>
      <c r="G12" s="484">
        <v>0</v>
      </c>
      <c r="H12" s="484">
        <v>0</v>
      </c>
      <c r="I12" s="484">
        <v>0</v>
      </c>
      <c r="J12" s="484">
        <v>0</v>
      </c>
      <c r="K12" s="484">
        <v>0</v>
      </c>
      <c r="L12" s="484">
        <v>0</v>
      </c>
      <c r="M12" s="484">
        <v>0</v>
      </c>
    </row>
    <row r="13" spans="1:13" ht="12.75">
      <c r="A13" s="19">
        <v>2</v>
      </c>
      <c r="B13" s="20" t="s">
        <v>887</v>
      </c>
      <c r="C13" s="484">
        <v>647</v>
      </c>
      <c r="D13" s="484">
        <v>647</v>
      </c>
      <c r="E13" s="484">
        <v>48026</v>
      </c>
      <c r="F13" s="484">
        <v>0</v>
      </c>
      <c r="G13" s="484"/>
      <c r="H13" s="484">
        <v>0</v>
      </c>
      <c r="I13" s="484">
        <v>0</v>
      </c>
      <c r="J13" s="484">
        <v>0</v>
      </c>
      <c r="K13" s="484">
        <v>0</v>
      </c>
      <c r="L13" s="484">
        <v>0</v>
      </c>
      <c r="M13" s="484">
        <v>0</v>
      </c>
    </row>
    <row r="14" spans="1:13" ht="12.75">
      <c r="A14" s="19">
        <v>3</v>
      </c>
      <c r="B14" s="20" t="s">
        <v>888</v>
      </c>
      <c r="C14" s="484">
        <v>0</v>
      </c>
      <c r="D14" s="484">
        <v>0</v>
      </c>
      <c r="E14" s="484">
        <v>0</v>
      </c>
      <c r="F14" s="484" t="s">
        <v>961</v>
      </c>
      <c r="G14" s="484">
        <v>1</v>
      </c>
      <c r="H14" s="484">
        <v>388</v>
      </c>
      <c r="I14" s="484">
        <v>72793</v>
      </c>
      <c r="J14" s="484">
        <v>0</v>
      </c>
      <c r="K14" s="484">
        <v>0</v>
      </c>
      <c r="L14" s="484">
        <v>0</v>
      </c>
      <c r="M14" s="484">
        <v>0</v>
      </c>
    </row>
    <row r="15" spans="1:13" ht="12.75">
      <c r="A15" s="19">
        <v>4</v>
      </c>
      <c r="B15" s="20" t="s">
        <v>889</v>
      </c>
      <c r="C15" s="484">
        <v>618</v>
      </c>
      <c r="D15" s="484">
        <v>618</v>
      </c>
      <c r="E15" s="484">
        <v>72032</v>
      </c>
      <c r="F15" s="484">
        <v>0</v>
      </c>
      <c r="G15" s="484">
        <v>0</v>
      </c>
      <c r="H15" s="484">
        <v>0</v>
      </c>
      <c r="I15" s="484">
        <v>0</v>
      </c>
      <c r="J15" s="484">
        <v>0</v>
      </c>
      <c r="K15" s="484">
        <v>0</v>
      </c>
      <c r="L15" s="484">
        <v>0</v>
      </c>
      <c r="M15" s="484">
        <v>0</v>
      </c>
    </row>
    <row r="16" spans="1:13" ht="12.75">
      <c r="A16" s="19">
        <v>5</v>
      </c>
      <c r="B16" s="20" t="s">
        <v>890</v>
      </c>
      <c r="C16" s="484">
        <v>0</v>
      </c>
      <c r="D16" s="484">
        <v>0</v>
      </c>
      <c r="E16" s="484">
        <v>0</v>
      </c>
      <c r="F16" s="484" t="s">
        <v>961</v>
      </c>
      <c r="G16" s="484">
        <v>1</v>
      </c>
      <c r="H16" s="484">
        <v>598</v>
      </c>
      <c r="I16" s="484">
        <v>86289</v>
      </c>
      <c r="J16" s="484">
        <v>0</v>
      </c>
      <c r="K16" s="484">
        <v>0</v>
      </c>
      <c r="L16" s="484">
        <v>0</v>
      </c>
      <c r="M16" s="484">
        <v>0</v>
      </c>
    </row>
    <row r="17" spans="1:13" ht="12.75">
      <c r="A17" s="19">
        <v>6</v>
      </c>
      <c r="B17" s="20" t="s">
        <v>891</v>
      </c>
      <c r="C17" s="484">
        <v>868</v>
      </c>
      <c r="D17" s="484">
        <v>868</v>
      </c>
      <c r="E17" s="484">
        <v>90712</v>
      </c>
      <c r="F17" s="484">
        <v>0</v>
      </c>
      <c r="G17" s="484">
        <v>0</v>
      </c>
      <c r="H17" s="484">
        <v>0</v>
      </c>
      <c r="I17" s="484">
        <v>0</v>
      </c>
      <c r="J17" s="484">
        <v>0</v>
      </c>
      <c r="K17" s="484">
        <v>0</v>
      </c>
      <c r="L17" s="484">
        <v>0</v>
      </c>
      <c r="M17" s="484">
        <v>0</v>
      </c>
    </row>
    <row r="18" spans="1:13" ht="12.75">
      <c r="A18" s="19">
        <v>7</v>
      </c>
      <c r="B18" s="20" t="s">
        <v>892</v>
      </c>
      <c r="C18" s="484">
        <v>261</v>
      </c>
      <c r="D18" s="484">
        <v>261</v>
      </c>
      <c r="E18" s="484">
        <v>16394</v>
      </c>
      <c r="F18" s="484">
        <v>0</v>
      </c>
      <c r="G18" s="484">
        <v>0</v>
      </c>
      <c r="H18" s="484">
        <v>0</v>
      </c>
      <c r="I18" s="484">
        <v>0</v>
      </c>
      <c r="J18" s="484">
        <v>0</v>
      </c>
      <c r="K18" s="484">
        <v>0</v>
      </c>
      <c r="L18" s="484">
        <v>0</v>
      </c>
      <c r="M18" s="484">
        <v>0</v>
      </c>
    </row>
    <row r="19" spans="1:13" ht="12.75">
      <c r="A19" s="19">
        <v>8</v>
      </c>
      <c r="B19" s="20" t="s">
        <v>893</v>
      </c>
      <c r="C19" s="484">
        <v>188</v>
      </c>
      <c r="D19" s="484">
        <v>188</v>
      </c>
      <c r="E19" s="484">
        <v>55478</v>
      </c>
      <c r="F19" s="484">
        <v>0</v>
      </c>
      <c r="G19" s="484">
        <v>0</v>
      </c>
      <c r="H19" s="484">
        <v>0</v>
      </c>
      <c r="I19" s="484">
        <v>0</v>
      </c>
      <c r="J19" s="484">
        <v>0</v>
      </c>
      <c r="K19" s="484">
        <v>0</v>
      </c>
      <c r="L19" s="484">
        <v>0</v>
      </c>
      <c r="M19" s="484">
        <v>0</v>
      </c>
    </row>
    <row r="20" spans="1:13" ht="12.75">
      <c r="A20" s="19">
        <v>9</v>
      </c>
      <c r="B20" s="20" t="s">
        <v>894</v>
      </c>
      <c r="C20" s="484">
        <v>183</v>
      </c>
      <c r="D20" s="484">
        <v>183</v>
      </c>
      <c r="E20" s="484">
        <v>72535</v>
      </c>
      <c r="F20" s="484">
        <v>0</v>
      </c>
      <c r="G20" s="484">
        <v>0</v>
      </c>
      <c r="H20" s="484">
        <v>0</v>
      </c>
      <c r="I20" s="484">
        <v>0</v>
      </c>
      <c r="J20" s="484">
        <v>0</v>
      </c>
      <c r="K20" s="484">
        <v>0</v>
      </c>
      <c r="L20" s="484">
        <v>0</v>
      </c>
      <c r="M20" s="484">
        <v>0</v>
      </c>
    </row>
    <row r="21" spans="1:13" ht="12.75">
      <c r="A21" s="19">
        <v>10</v>
      </c>
      <c r="B21" s="20" t="s">
        <v>895</v>
      </c>
      <c r="C21" s="484">
        <v>350</v>
      </c>
      <c r="D21" s="484">
        <v>350</v>
      </c>
      <c r="E21" s="484">
        <v>39353</v>
      </c>
      <c r="F21" s="484">
        <v>0</v>
      </c>
      <c r="G21" s="484">
        <v>0</v>
      </c>
      <c r="H21" s="484">
        <v>0</v>
      </c>
      <c r="I21" s="484">
        <v>0</v>
      </c>
      <c r="J21" s="484">
        <v>0</v>
      </c>
      <c r="K21" s="484">
        <v>0</v>
      </c>
      <c r="L21" s="484">
        <v>0</v>
      </c>
      <c r="M21" s="484">
        <v>0</v>
      </c>
    </row>
    <row r="22" spans="1:13" ht="25.5">
      <c r="A22" s="19">
        <v>11</v>
      </c>
      <c r="B22" s="20" t="s">
        <v>896</v>
      </c>
      <c r="C22" s="436">
        <v>247</v>
      </c>
      <c r="D22" s="436">
        <v>247</v>
      </c>
      <c r="E22" s="436">
        <v>14359</v>
      </c>
      <c r="F22" s="485" t="s">
        <v>979</v>
      </c>
      <c r="G22" s="436">
        <v>1</v>
      </c>
      <c r="H22" s="436">
        <v>543</v>
      </c>
      <c r="I22" s="436">
        <v>41393</v>
      </c>
      <c r="J22" s="486">
        <v>0</v>
      </c>
      <c r="K22" s="486">
        <v>0</v>
      </c>
      <c r="L22" s="486">
        <v>0</v>
      </c>
      <c r="M22" s="486">
        <v>0</v>
      </c>
    </row>
    <row r="23" spans="1:13" ht="12.75">
      <c r="A23" s="19">
        <v>12</v>
      </c>
      <c r="B23" s="20" t="s">
        <v>897</v>
      </c>
      <c r="C23" s="484">
        <v>65</v>
      </c>
      <c r="D23" s="484">
        <v>65</v>
      </c>
      <c r="E23" s="484">
        <v>5016</v>
      </c>
      <c r="F23" s="484">
        <v>0</v>
      </c>
      <c r="G23" s="484">
        <v>0</v>
      </c>
      <c r="H23" s="484">
        <v>0</v>
      </c>
      <c r="I23" s="484">
        <v>0</v>
      </c>
      <c r="J23" s="484">
        <v>0</v>
      </c>
      <c r="K23" s="484">
        <v>0</v>
      </c>
      <c r="L23" s="484">
        <v>0</v>
      </c>
      <c r="M23" s="484">
        <v>0</v>
      </c>
    </row>
    <row r="24" spans="1:13" ht="12.75">
      <c r="A24" s="19">
        <v>13</v>
      </c>
      <c r="B24" s="20" t="s">
        <v>898</v>
      </c>
      <c r="C24" s="484">
        <v>644</v>
      </c>
      <c r="D24" s="484">
        <v>644</v>
      </c>
      <c r="E24" s="484">
        <v>153415</v>
      </c>
      <c r="F24" s="484">
        <v>0</v>
      </c>
      <c r="G24" s="484">
        <v>0</v>
      </c>
      <c r="H24" s="484">
        <v>0</v>
      </c>
      <c r="I24" s="484">
        <v>0</v>
      </c>
      <c r="J24" s="484">
        <v>0</v>
      </c>
      <c r="K24" s="484">
        <v>0</v>
      </c>
      <c r="L24" s="484">
        <v>0</v>
      </c>
      <c r="M24" s="484">
        <v>0</v>
      </c>
    </row>
    <row r="25" spans="1:13" ht="25.5">
      <c r="A25" s="19">
        <v>14</v>
      </c>
      <c r="B25" s="20" t="s">
        <v>899</v>
      </c>
      <c r="C25" s="482">
        <v>0</v>
      </c>
      <c r="D25" s="482">
        <v>0</v>
      </c>
      <c r="E25" s="482">
        <v>0</v>
      </c>
      <c r="F25" s="487" t="s">
        <v>982</v>
      </c>
      <c r="G25" s="482">
        <v>1</v>
      </c>
      <c r="H25" s="482">
        <v>434</v>
      </c>
      <c r="I25" s="482">
        <v>51326</v>
      </c>
      <c r="J25" s="482">
        <v>0</v>
      </c>
      <c r="K25" s="482">
        <v>0</v>
      </c>
      <c r="L25" s="482">
        <v>0</v>
      </c>
      <c r="M25" s="482">
        <v>0</v>
      </c>
    </row>
    <row r="26" spans="1:13" ht="12.75">
      <c r="A26" s="19">
        <v>15</v>
      </c>
      <c r="B26" s="20" t="s">
        <v>900</v>
      </c>
      <c r="C26" s="484">
        <v>418</v>
      </c>
      <c r="D26" s="484">
        <v>418</v>
      </c>
      <c r="E26" s="484">
        <v>44025</v>
      </c>
      <c r="F26" s="484">
        <v>0</v>
      </c>
      <c r="G26" s="484">
        <v>0</v>
      </c>
      <c r="H26" s="484">
        <v>0</v>
      </c>
      <c r="I26" s="484">
        <v>0</v>
      </c>
      <c r="J26" s="484">
        <v>0</v>
      </c>
      <c r="K26" s="484">
        <v>0</v>
      </c>
      <c r="L26" s="484">
        <v>0</v>
      </c>
      <c r="M26" s="484">
        <v>0</v>
      </c>
    </row>
    <row r="27" spans="1:13" ht="18">
      <c r="A27" s="19">
        <v>16</v>
      </c>
      <c r="B27" s="20" t="s">
        <v>901</v>
      </c>
      <c r="C27" s="453">
        <v>422</v>
      </c>
      <c r="D27" s="453">
        <v>422</v>
      </c>
      <c r="E27" s="484">
        <v>0</v>
      </c>
      <c r="F27" s="484">
        <v>0</v>
      </c>
      <c r="G27" s="484">
        <v>0</v>
      </c>
      <c r="H27" s="484">
        <v>0</v>
      </c>
      <c r="I27" s="484">
        <v>0</v>
      </c>
      <c r="J27" s="484">
        <v>0</v>
      </c>
      <c r="K27" s="484">
        <v>0</v>
      </c>
      <c r="L27" s="484">
        <v>0</v>
      </c>
      <c r="M27" s="484">
        <v>0</v>
      </c>
    </row>
    <row r="28" spans="1:13" ht="12.75">
      <c r="A28" s="19">
        <v>17</v>
      </c>
      <c r="B28" s="20" t="s">
        <v>902</v>
      </c>
      <c r="C28" s="484">
        <v>628</v>
      </c>
      <c r="D28" s="484">
        <v>628</v>
      </c>
      <c r="E28" s="484">
        <v>39788</v>
      </c>
      <c r="F28" s="484">
        <v>0</v>
      </c>
      <c r="G28" s="484">
        <v>0</v>
      </c>
      <c r="H28" s="484">
        <v>0</v>
      </c>
      <c r="I28" s="484">
        <v>0</v>
      </c>
      <c r="J28" s="484">
        <v>0</v>
      </c>
      <c r="K28" s="484">
        <v>0</v>
      </c>
      <c r="L28" s="484">
        <v>0</v>
      </c>
      <c r="M28" s="484">
        <v>0</v>
      </c>
    </row>
    <row r="29" spans="1:13" ht="12.75">
      <c r="A29" s="19">
        <v>18</v>
      </c>
      <c r="B29" s="20" t="s">
        <v>903</v>
      </c>
      <c r="C29" s="484">
        <v>410</v>
      </c>
      <c r="D29" s="484">
        <v>410</v>
      </c>
      <c r="E29" s="484">
        <v>0</v>
      </c>
      <c r="F29" s="484">
        <v>0</v>
      </c>
      <c r="G29" s="484">
        <v>0</v>
      </c>
      <c r="H29" s="484">
        <v>0</v>
      </c>
      <c r="I29" s="484">
        <v>0</v>
      </c>
      <c r="J29" s="484">
        <v>0</v>
      </c>
      <c r="K29" s="484">
        <v>0</v>
      </c>
      <c r="L29" s="484">
        <v>0</v>
      </c>
      <c r="M29" s="484">
        <v>0</v>
      </c>
    </row>
    <row r="30" spans="1:13" ht="12.75">
      <c r="A30" s="19">
        <v>19</v>
      </c>
      <c r="B30" s="20" t="s">
        <v>904</v>
      </c>
      <c r="C30" s="484">
        <v>656</v>
      </c>
      <c r="D30" s="484">
        <v>656</v>
      </c>
      <c r="E30" s="484">
        <v>84352</v>
      </c>
      <c r="F30" s="484">
        <v>0</v>
      </c>
      <c r="G30" s="484">
        <v>0</v>
      </c>
      <c r="H30" s="484">
        <v>0</v>
      </c>
      <c r="I30" s="484">
        <v>0</v>
      </c>
      <c r="J30" s="484">
        <v>0</v>
      </c>
      <c r="K30" s="484">
        <v>0</v>
      </c>
      <c r="L30" s="484">
        <v>0</v>
      </c>
      <c r="M30" s="484">
        <v>0</v>
      </c>
    </row>
    <row r="31" spans="1:13" ht="14.25">
      <c r="A31" s="19">
        <v>20</v>
      </c>
      <c r="B31" s="20" t="s">
        <v>905</v>
      </c>
      <c r="C31" s="464">
        <v>717</v>
      </c>
      <c r="D31" s="464">
        <v>717</v>
      </c>
      <c r="E31" s="464">
        <v>668</v>
      </c>
      <c r="F31" s="484">
        <v>0</v>
      </c>
      <c r="G31" s="484">
        <v>0</v>
      </c>
      <c r="H31" s="484">
        <v>0</v>
      </c>
      <c r="I31" s="484">
        <v>0</v>
      </c>
      <c r="J31" s="484">
        <v>0</v>
      </c>
      <c r="K31" s="484">
        <v>0</v>
      </c>
      <c r="L31" s="484">
        <v>0</v>
      </c>
      <c r="M31" s="484">
        <v>0</v>
      </c>
    </row>
    <row r="32" spans="1:13" ht="12.75">
      <c r="A32" s="19">
        <v>21</v>
      </c>
      <c r="B32" s="20" t="s">
        <v>906</v>
      </c>
      <c r="C32" s="484">
        <v>951</v>
      </c>
      <c r="D32" s="484">
        <v>951</v>
      </c>
      <c r="E32" s="484">
        <v>66650</v>
      </c>
      <c r="F32" s="484">
        <v>0</v>
      </c>
      <c r="G32" s="484">
        <v>0</v>
      </c>
      <c r="H32" s="484">
        <v>0</v>
      </c>
      <c r="I32" s="484">
        <v>0</v>
      </c>
      <c r="J32" s="484">
        <v>0</v>
      </c>
      <c r="K32" s="484">
        <v>0</v>
      </c>
      <c r="L32" s="484">
        <v>0</v>
      </c>
      <c r="M32" s="484">
        <v>0</v>
      </c>
    </row>
    <row r="33" spans="1:13" ht="12.75">
      <c r="A33" s="97" t="s">
        <v>17</v>
      </c>
      <c r="B33" s="97"/>
      <c r="C33" s="484">
        <f>SUM(C12:C32)</f>
        <v>9048</v>
      </c>
      <c r="D33" s="484">
        <f aca="true" t="shared" si="0" ref="D33:M33">SUM(D12:D32)</f>
        <v>9048</v>
      </c>
      <c r="E33" s="484">
        <f t="shared" si="0"/>
        <v>854478</v>
      </c>
      <c r="F33" s="484">
        <f t="shared" si="0"/>
        <v>0</v>
      </c>
      <c r="G33" s="484">
        <f t="shared" si="0"/>
        <v>4</v>
      </c>
      <c r="H33" s="484">
        <f t="shared" si="0"/>
        <v>1963</v>
      </c>
      <c r="I33" s="484">
        <f t="shared" si="0"/>
        <v>251801</v>
      </c>
      <c r="J33" s="484">
        <f t="shared" si="0"/>
        <v>0</v>
      </c>
      <c r="K33" s="484">
        <f t="shared" si="0"/>
        <v>0</v>
      </c>
      <c r="L33" s="484">
        <f t="shared" si="0"/>
        <v>0</v>
      </c>
      <c r="M33" s="484">
        <f t="shared" si="0"/>
        <v>0</v>
      </c>
    </row>
    <row r="34" spans="1:16" ht="12.75">
      <c r="A34" s="101"/>
      <c r="B34" s="101"/>
      <c r="C34" s="101"/>
      <c r="D34" s="101"/>
      <c r="E34" s="101"/>
      <c r="F34" s="93"/>
      <c r="G34" s="93"/>
      <c r="H34" s="93"/>
      <c r="I34" s="93"/>
      <c r="J34" s="93"/>
      <c r="K34" s="93"/>
      <c r="L34" s="93"/>
      <c r="M34" s="93"/>
      <c r="N34" s="93"/>
      <c r="O34" s="93"/>
      <c r="P34" s="93"/>
    </row>
    <row r="35" spans="1:16" ht="12.75">
      <c r="A35" s="93"/>
      <c r="B35" s="93"/>
      <c r="C35" s="93"/>
      <c r="D35" s="93"/>
      <c r="E35" s="93"/>
      <c r="F35" s="93"/>
      <c r="G35" s="93"/>
      <c r="H35" s="93"/>
      <c r="I35" s="93"/>
      <c r="J35" s="93"/>
      <c r="K35" s="93"/>
      <c r="L35" s="93"/>
      <c r="M35" s="93"/>
      <c r="N35" s="93"/>
      <c r="O35" s="93"/>
      <c r="P35" s="93"/>
    </row>
    <row r="36" spans="1:16" ht="12.75">
      <c r="A36" s="93"/>
      <c r="B36" s="93"/>
      <c r="C36" s="93"/>
      <c r="D36" s="93"/>
      <c r="E36" s="93"/>
      <c r="F36" s="93"/>
      <c r="G36" s="93"/>
      <c r="H36" s="93"/>
      <c r="I36" s="93"/>
      <c r="J36" s="93"/>
      <c r="K36" s="93"/>
      <c r="L36" s="93"/>
      <c r="M36" s="93"/>
      <c r="N36" s="93"/>
      <c r="O36" s="93"/>
      <c r="P36" s="93"/>
    </row>
    <row r="38" spans="1:16" ht="12.75">
      <c r="A38" s="810"/>
      <c r="B38" s="810"/>
      <c r="C38" s="810"/>
      <c r="D38" s="810"/>
      <c r="E38" s="810"/>
      <c r="F38" s="810"/>
      <c r="G38" s="810"/>
      <c r="H38" s="810"/>
      <c r="I38" s="810"/>
      <c r="J38" s="810"/>
      <c r="K38" s="810"/>
      <c r="L38" s="810"/>
      <c r="M38" s="109"/>
      <c r="N38" s="810"/>
      <c r="O38" s="810"/>
      <c r="P38" s="810"/>
    </row>
    <row r="39" spans="1:16" ht="12.75">
      <c r="A39" s="93"/>
      <c r="B39" s="93"/>
      <c r="C39" s="93"/>
      <c r="D39" s="93"/>
      <c r="E39" s="93"/>
      <c r="F39" s="93"/>
      <c r="G39" s="93"/>
      <c r="H39" s="93"/>
      <c r="I39" s="93"/>
      <c r="J39" s="93"/>
      <c r="K39" s="93"/>
      <c r="L39" s="93"/>
      <c r="M39" s="93"/>
      <c r="N39" s="93"/>
      <c r="O39" s="93"/>
      <c r="P39" s="93"/>
    </row>
    <row r="40" spans="1:16" ht="15.75">
      <c r="A40" s="104" t="s">
        <v>12</v>
      </c>
      <c r="B40" s="104"/>
      <c r="C40" s="104"/>
      <c r="D40" s="104"/>
      <c r="E40" s="104"/>
      <c r="F40" s="104"/>
      <c r="G40" s="104"/>
      <c r="H40" s="104"/>
      <c r="I40" s="104"/>
      <c r="J40" s="104"/>
      <c r="K40" s="641" t="s">
        <v>1040</v>
      </c>
      <c r="L40" s="641"/>
      <c r="M40" s="641"/>
      <c r="N40" s="148"/>
      <c r="O40" s="93"/>
      <c r="P40" s="93"/>
    </row>
    <row r="41" spans="1:16" ht="15.75">
      <c r="A41" s="148"/>
      <c r="B41" s="148"/>
      <c r="C41" s="148"/>
      <c r="D41" s="148"/>
      <c r="E41" s="148"/>
      <c r="F41" s="148"/>
      <c r="G41" s="148"/>
      <c r="H41" s="148"/>
      <c r="I41" s="148"/>
      <c r="J41" s="148"/>
      <c r="K41" s="641"/>
      <c r="L41" s="641"/>
      <c r="M41" s="641"/>
      <c r="N41" s="93"/>
      <c r="O41" s="93"/>
      <c r="P41" s="93"/>
    </row>
    <row r="42" spans="1:16" ht="15" customHeight="1">
      <c r="A42" s="148"/>
      <c r="B42" s="148"/>
      <c r="C42" s="148"/>
      <c r="D42" s="148"/>
      <c r="E42" s="148"/>
      <c r="F42" s="148"/>
      <c r="G42" s="148"/>
      <c r="H42" s="148"/>
      <c r="I42" s="148"/>
      <c r="J42" s="148"/>
      <c r="K42" s="641"/>
      <c r="L42" s="641"/>
      <c r="M42" s="641"/>
      <c r="N42" s="148"/>
      <c r="O42" s="93"/>
      <c r="P42" s="93"/>
    </row>
    <row r="43" spans="1:16" ht="12.75">
      <c r="A43" s="93"/>
      <c r="B43" s="93"/>
      <c r="C43" s="93"/>
      <c r="D43" s="93"/>
      <c r="E43" s="93"/>
      <c r="F43" s="93"/>
      <c r="G43" s="93"/>
      <c r="L43" s="37"/>
      <c r="M43" s="37"/>
      <c r="N43" s="37"/>
      <c r="O43" s="37"/>
      <c r="P43" s="37"/>
    </row>
  </sheetData>
  <sheetProtection/>
  <mergeCells count="13">
    <mergeCell ref="A9:A10"/>
    <mergeCell ref="B9:B10"/>
    <mergeCell ref="F9:I9"/>
    <mergeCell ref="J9:M9"/>
    <mergeCell ref="A38:L38"/>
    <mergeCell ref="K40:M42"/>
    <mergeCell ref="N38:P38"/>
    <mergeCell ref="C9:E9"/>
    <mergeCell ref="L1:M1"/>
    <mergeCell ref="A2:M2"/>
    <mergeCell ref="A3:M3"/>
    <mergeCell ref="A5:M5"/>
    <mergeCell ref="A7:B7"/>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73" r:id="rId1"/>
</worksheet>
</file>

<file path=xl/worksheets/sheet48.xml><?xml version="1.0" encoding="utf-8"?>
<worksheet xmlns="http://schemas.openxmlformats.org/spreadsheetml/2006/main" xmlns:r="http://schemas.openxmlformats.org/officeDocument/2006/relationships">
  <sheetPr>
    <pageSetUpPr fitToPage="1"/>
  </sheetPr>
  <dimension ref="A1:L38"/>
  <sheetViews>
    <sheetView view="pageBreakPreview" zoomScale="84" zoomScaleSheetLayoutView="84" zoomScalePageLayoutView="0" workbookViewId="0" topLeftCell="A16">
      <selection activeCell="A34" sqref="A34:IV34"/>
    </sheetView>
  </sheetViews>
  <sheetFormatPr defaultColWidth="9.140625" defaultRowHeight="12.75"/>
  <cols>
    <col min="1" max="1" width="5.8515625" style="0" customWidth="1"/>
    <col min="2" max="2" width="15.8515625" style="0" customWidth="1"/>
    <col min="6" max="6" width="13.421875" style="0" customWidth="1"/>
    <col min="7" max="7" width="14.8515625" style="0" customWidth="1"/>
    <col min="8" max="8" width="12.421875" style="0" customWidth="1"/>
    <col min="9" max="9" width="15.28125" style="0" customWidth="1"/>
    <col min="10" max="10" width="14.28125" style="0" customWidth="1"/>
    <col min="11" max="11" width="18.421875" style="0" customWidth="1"/>
    <col min="12" max="12" width="9.140625" style="0" hidden="1" customWidth="1"/>
  </cols>
  <sheetData>
    <row r="1" spans="1:11" ht="18">
      <c r="A1" s="689" t="s">
        <v>0</v>
      </c>
      <c r="B1" s="689"/>
      <c r="C1" s="689"/>
      <c r="D1" s="689"/>
      <c r="E1" s="689"/>
      <c r="F1" s="689"/>
      <c r="G1" s="689"/>
      <c r="H1" s="689"/>
      <c r="I1" s="689"/>
      <c r="J1" s="829" t="s">
        <v>520</v>
      </c>
      <c r="K1" s="829"/>
    </row>
    <row r="2" spans="1:11" ht="21">
      <c r="A2" s="690" t="s">
        <v>697</v>
      </c>
      <c r="B2" s="690"/>
      <c r="C2" s="690"/>
      <c r="D2" s="690"/>
      <c r="E2" s="690"/>
      <c r="F2" s="690"/>
      <c r="G2" s="690"/>
      <c r="H2" s="690"/>
      <c r="I2" s="690"/>
      <c r="J2" s="690"/>
      <c r="K2" s="690"/>
    </row>
    <row r="3" spans="1:11" ht="15">
      <c r="A3" s="218"/>
      <c r="B3" s="218"/>
      <c r="C3" s="218"/>
      <c r="D3" s="218"/>
      <c r="E3" s="218"/>
      <c r="F3" s="218"/>
      <c r="G3" s="218"/>
      <c r="H3" s="218"/>
      <c r="I3" s="218"/>
      <c r="J3" s="218"/>
      <c r="K3" s="218"/>
    </row>
    <row r="4" spans="1:11" ht="27" customHeight="1">
      <c r="A4" s="830" t="s">
        <v>830</v>
      </c>
      <c r="B4" s="830"/>
      <c r="C4" s="830"/>
      <c r="D4" s="830"/>
      <c r="E4" s="830"/>
      <c r="F4" s="830"/>
      <c r="G4" s="830"/>
      <c r="H4" s="830"/>
      <c r="I4" s="830"/>
      <c r="J4" s="830"/>
      <c r="K4" s="830"/>
    </row>
    <row r="5" spans="1:12" ht="15">
      <c r="A5" s="219" t="s">
        <v>254</v>
      </c>
      <c r="B5" s="219"/>
      <c r="C5" s="219"/>
      <c r="D5" s="219"/>
      <c r="E5" s="219"/>
      <c r="F5" s="219"/>
      <c r="G5" s="219"/>
      <c r="H5" s="219"/>
      <c r="I5" s="218"/>
      <c r="J5" s="772" t="s">
        <v>776</v>
      </c>
      <c r="K5" s="772"/>
      <c r="L5" s="772"/>
    </row>
    <row r="6" spans="1:11" ht="27.75" customHeight="1">
      <c r="A6" s="776" t="s">
        <v>2</v>
      </c>
      <c r="B6" s="776" t="s">
        <v>3</v>
      </c>
      <c r="C6" s="776" t="s">
        <v>298</v>
      </c>
      <c r="D6" s="776" t="s">
        <v>299</v>
      </c>
      <c r="E6" s="776"/>
      <c r="F6" s="776"/>
      <c r="G6" s="776"/>
      <c r="H6" s="776"/>
      <c r="I6" s="777" t="s">
        <v>300</v>
      </c>
      <c r="J6" s="778"/>
      <c r="K6" s="779"/>
    </row>
    <row r="7" spans="1:11" ht="90" customHeight="1">
      <c r="A7" s="776"/>
      <c r="B7" s="776"/>
      <c r="C7" s="776"/>
      <c r="D7" s="251" t="s">
        <v>301</v>
      </c>
      <c r="E7" s="251" t="s">
        <v>198</v>
      </c>
      <c r="F7" s="251" t="s">
        <v>443</v>
      </c>
      <c r="G7" s="251" t="s">
        <v>302</v>
      </c>
      <c r="H7" s="251" t="s">
        <v>416</v>
      </c>
      <c r="I7" s="251" t="s">
        <v>303</v>
      </c>
      <c r="J7" s="251" t="s">
        <v>304</v>
      </c>
      <c r="K7" s="251" t="s">
        <v>305</v>
      </c>
    </row>
    <row r="8" spans="1:11" ht="15">
      <c r="A8" s="222" t="s">
        <v>261</v>
      </c>
      <c r="B8" s="222" t="s">
        <v>262</v>
      </c>
      <c r="C8" s="222" t="s">
        <v>263</v>
      </c>
      <c r="D8" s="222" t="s">
        <v>264</v>
      </c>
      <c r="E8" s="222" t="s">
        <v>265</v>
      </c>
      <c r="F8" s="222" t="s">
        <v>266</v>
      </c>
      <c r="G8" s="222" t="s">
        <v>267</v>
      </c>
      <c r="H8" s="222" t="s">
        <v>268</v>
      </c>
      <c r="I8" s="222" t="s">
        <v>287</v>
      </c>
      <c r="J8" s="222" t="s">
        <v>288</v>
      </c>
      <c r="K8" s="222" t="s">
        <v>289</v>
      </c>
    </row>
    <row r="9" spans="1:11" ht="12.75">
      <c r="A9" s="19">
        <v>1</v>
      </c>
      <c r="B9" s="20" t="s">
        <v>886</v>
      </c>
      <c r="C9" s="8">
        <v>0</v>
      </c>
      <c r="D9" s="8">
        <v>0</v>
      </c>
      <c r="E9" s="8">
        <v>0</v>
      </c>
      <c r="F9" s="8">
        <v>0</v>
      </c>
      <c r="G9" s="8">
        <v>0</v>
      </c>
      <c r="H9" s="8">
        <v>0</v>
      </c>
      <c r="I9" s="8">
        <v>0</v>
      </c>
      <c r="J9" s="8">
        <v>0</v>
      </c>
      <c r="K9" s="8">
        <v>0</v>
      </c>
    </row>
    <row r="10" spans="1:11" ht="12.75">
      <c r="A10" s="19">
        <v>2</v>
      </c>
      <c r="B10" s="20" t="s">
        <v>887</v>
      </c>
      <c r="C10" s="8">
        <v>0</v>
      </c>
      <c r="D10" s="8">
        <v>0</v>
      </c>
      <c r="E10" s="8">
        <v>0</v>
      </c>
      <c r="F10" s="8">
        <v>0</v>
      </c>
      <c r="G10" s="8">
        <v>0</v>
      </c>
      <c r="H10" s="8">
        <v>0</v>
      </c>
      <c r="I10" s="8">
        <v>0</v>
      </c>
      <c r="J10" s="8">
        <v>0</v>
      </c>
      <c r="K10" s="8">
        <v>0</v>
      </c>
    </row>
    <row r="11" spans="1:11" ht="12.75">
      <c r="A11" s="19">
        <v>3</v>
      </c>
      <c r="B11" s="20" t="s">
        <v>888</v>
      </c>
      <c r="C11" s="8">
        <v>1</v>
      </c>
      <c r="D11" s="8">
        <v>388</v>
      </c>
      <c r="E11" s="8">
        <v>71698</v>
      </c>
      <c r="F11" s="8">
        <v>90</v>
      </c>
      <c r="G11" s="8">
        <v>767</v>
      </c>
      <c r="H11" s="8">
        <f aca="true" t="shared" si="0" ref="H11:H27">SUM(F11:G11)</f>
        <v>857</v>
      </c>
      <c r="I11" s="8">
        <v>0</v>
      </c>
      <c r="J11" s="8">
        <v>233.74</v>
      </c>
      <c r="K11" s="8">
        <f>SUM(I11:J11)</f>
        <v>233.74</v>
      </c>
    </row>
    <row r="12" spans="1:11" ht="12.75">
      <c r="A12" s="19">
        <v>4</v>
      </c>
      <c r="B12" s="20" t="s">
        <v>889</v>
      </c>
      <c r="C12" s="8">
        <v>0</v>
      </c>
      <c r="D12" s="8">
        <v>0</v>
      </c>
      <c r="E12" s="8">
        <v>0</v>
      </c>
      <c r="F12" s="8">
        <v>0</v>
      </c>
      <c r="G12" s="8">
        <v>0</v>
      </c>
      <c r="H12" s="8">
        <f t="shared" si="0"/>
        <v>0</v>
      </c>
      <c r="I12" s="8">
        <v>0</v>
      </c>
      <c r="J12" s="8">
        <v>0</v>
      </c>
      <c r="K12" s="8">
        <f aca="true" t="shared" si="1" ref="K12:K27">SUM(I12:J12)</f>
        <v>0</v>
      </c>
    </row>
    <row r="13" spans="1:11" ht="12.75">
      <c r="A13" s="19">
        <v>5</v>
      </c>
      <c r="B13" s="20" t="s">
        <v>890</v>
      </c>
      <c r="C13" s="8">
        <v>1</v>
      </c>
      <c r="D13" s="8">
        <v>598</v>
      </c>
      <c r="E13" s="8">
        <v>86289</v>
      </c>
      <c r="F13" s="8">
        <v>0</v>
      </c>
      <c r="G13" s="8">
        <v>949</v>
      </c>
      <c r="H13" s="8">
        <v>949</v>
      </c>
      <c r="I13" s="8">
        <v>0</v>
      </c>
      <c r="J13" s="8">
        <v>326.4</v>
      </c>
      <c r="K13" s="8">
        <v>326.4</v>
      </c>
    </row>
    <row r="14" spans="1:11" ht="12.75">
      <c r="A14" s="19">
        <v>6</v>
      </c>
      <c r="B14" s="20" t="s">
        <v>891</v>
      </c>
      <c r="C14" s="8">
        <v>0</v>
      </c>
      <c r="D14" s="8">
        <v>0</v>
      </c>
      <c r="E14" s="8">
        <v>0</v>
      </c>
      <c r="F14" s="8">
        <v>0</v>
      </c>
      <c r="G14" s="8">
        <v>0</v>
      </c>
      <c r="H14" s="8">
        <f t="shared" si="0"/>
        <v>0</v>
      </c>
      <c r="I14" s="8">
        <v>0</v>
      </c>
      <c r="J14" s="8">
        <v>0</v>
      </c>
      <c r="K14" s="8">
        <f t="shared" si="1"/>
        <v>0</v>
      </c>
    </row>
    <row r="15" spans="1:11" ht="12.75">
      <c r="A15" s="19">
        <v>7</v>
      </c>
      <c r="B15" s="20" t="s">
        <v>892</v>
      </c>
      <c r="C15" s="8">
        <v>0</v>
      </c>
      <c r="D15" s="8">
        <v>0</v>
      </c>
      <c r="E15" s="8">
        <v>0</v>
      </c>
      <c r="F15" s="8">
        <v>0</v>
      </c>
      <c r="G15" s="8">
        <v>0</v>
      </c>
      <c r="H15" s="8">
        <f t="shared" si="0"/>
        <v>0</v>
      </c>
      <c r="I15" s="8">
        <v>0</v>
      </c>
      <c r="J15" s="8">
        <v>0</v>
      </c>
      <c r="K15" s="8">
        <f t="shared" si="1"/>
        <v>0</v>
      </c>
    </row>
    <row r="16" spans="1:11" ht="12.75">
      <c r="A16" s="19">
        <v>8</v>
      </c>
      <c r="B16" s="20" t="s">
        <v>893</v>
      </c>
      <c r="C16" s="8">
        <v>0</v>
      </c>
      <c r="D16" s="8">
        <v>0</v>
      </c>
      <c r="E16" s="8">
        <v>0</v>
      </c>
      <c r="F16" s="8">
        <v>0</v>
      </c>
      <c r="G16" s="8">
        <v>0</v>
      </c>
      <c r="H16" s="8">
        <f t="shared" si="0"/>
        <v>0</v>
      </c>
      <c r="I16" s="8">
        <v>0</v>
      </c>
      <c r="J16" s="8">
        <v>0</v>
      </c>
      <c r="K16" s="8">
        <f t="shared" si="1"/>
        <v>0</v>
      </c>
    </row>
    <row r="17" spans="1:11" ht="12.75">
      <c r="A17" s="19">
        <v>9</v>
      </c>
      <c r="B17" s="20" t="s">
        <v>894</v>
      </c>
      <c r="C17" s="8">
        <v>0</v>
      </c>
      <c r="D17" s="8">
        <v>0</v>
      </c>
      <c r="E17" s="8">
        <v>0</v>
      </c>
      <c r="F17" s="8">
        <v>0</v>
      </c>
      <c r="G17" s="8">
        <v>0</v>
      </c>
      <c r="H17" s="8">
        <v>0</v>
      </c>
      <c r="I17" s="8">
        <v>0</v>
      </c>
      <c r="J17" s="8">
        <v>0</v>
      </c>
      <c r="K17" s="8">
        <f t="shared" si="1"/>
        <v>0</v>
      </c>
    </row>
    <row r="18" spans="1:11" ht="12.75">
      <c r="A18" s="19">
        <v>10</v>
      </c>
      <c r="B18" s="20" t="s">
        <v>895</v>
      </c>
      <c r="C18" s="8">
        <v>0</v>
      </c>
      <c r="D18" s="8">
        <v>0</v>
      </c>
      <c r="E18" s="8">
        <v>0</v>
      </c>
      <c r="F18" s="8">
        <v>0</v>
      </c>
      <c r="G18" s="8">
        <v>0</v>
      </c>
      <c r="H18" s="8">
        <f t="shared" si="0"/>
        <v>0</v>
      </c>
      <c r="I18" s="8">
        <v>0</v>
      </c>
      <c r="J18" s="8">
        <v>0</v>
      </c>
      <c r="K18" s="8">
        <f t="shared" si="1"/>
        <v>0</v>
      </c>
    </row>
    <row r="19" spans="1:11" ht="12.75">
      <c r="A19" s="19">
        <v>11</v>
      </c>
      <c r="B19" s="20" t="s">
        <v>896</v>
      </c>
      <c r="C19" s="8">
        <v>1</v>
      </c>
      <c r="D19" s="436">
        <v>543</v>
      </c>
      <c r="E19" s="436">
        <v>41393</v>
      </c>
      <c r="F19" s="436">
        <v>33</v>
      </c>
      <c r="G19" s="436">
        <v>597</v>
      </c>
      <c r="H19" s="435">
        <v>630</v>
      </c>
      <c r="I19" s="436">
        <v>0</v>
      </c>
      <c r="J19" s="436">
        <v>201.487</v>
      </c>
      <c r="K19" s="436">
        <v>201.487</v>
      </c>
    </row>
    <row r="20" spans="1:11" ht="12.75">
      <c r="A20" s="19">
        <v>12</v>
      </c>
      <c r="B20" s="20" t="s">
        <v>897</v>
      </c>
      <c r="C20" s="8">
        <v>0</v>
      </c>
      <c r="D20" s="8">
        <v>0</v>
      </c>
      <c r="E20" s="8">
        <v>0</v>
      </c>
      <c r="F20" s="8">
        <v>0</v>
      </c>
      <c r="G20" s="8">
        <v>0</v>
      </c>
      <c r="H20" s="8">
        <v>0</v>
      </c>
      <c r="I20" s="8">
        <v>0</v>
      </c>
      <c r="J20" s="8">
        <v>0</v>
      </c>
      <c r="K20" s="8">
        <v>0</v>
      </c>
    </row>
    <row r="21" spans="1:11" ht="12.75">
      <c r="A21" s="19">
        <v>13</v>
      </c>
      <c r="B21" s="20" t="s">
        <v>898</v>
      </c>
      <c r="C21" s="8">
        <v>0</v>
      </c>
      <c r="D21" s="8">
        <v>0</v>
      </c>
      <c r="E21" s="8">
        <v>0</v>
      </c>
      <c r="F21" s="8">
        <v>0</v>
      </c>
      <c r="G21" s="8">
        <v>0</v>
      </c>
      <c r="H21" s="8">
        <v>0</v>
      </c>
      <c r="I21" s="8">
        <v>0</v>
      </c>
      <c r="J21" s="8">
        <v>0</v>
      </c>
      <c r="K21" s="8">
        <f t="shared" si="1"/>
        <v>0</v>
      </c>
    </row>
    <row r="22" spans="1:11" ht="12.75">
      <c r="A22" s="19">
        <v>14</v>
      </c>
      <c r="B22" s="20" t="s">
        <v>899</v>
      </c>
      <c r="C22" s="8">
        <v>1</v>
      </c>
      <c r="D22" s="8">
        <v>434</v>
      </c>
      <c r="E22" s="8">
        <v>51326</v>
      </c>
      <c r="F22" s="8">
        <v>71</v>
      </c>
      <c r="G22" s="8">
        <v>612</v>
      </c>
      <c r="H22" s="8">
        <v>683</v>
      </c>
      <c r="I22" s="8">
        <v>0</v>
      </c>
      <c r="J22" s="355">
        <v>312.87929</v>
      </c>
      <c r="K22" s="355">
        <v>312.87929</v>
      </c>
    </row>
    <row r="23" spans="1:11" ht="12.75">
      <c r="A23" s="19">
        <v>15</v>
      </c>
      <c r="B23" s="20" t="s">
        <v>900</v>
      </c>
      <c r="C23" s="8">
        <v>0</v>
      </c>
      <c r="D23" s="8">
        <v>0</v>
      </c>
      <c r="E23" s="8">
        <v>0</v>
      </c>
      <c r="F23" s="8">
        <v>0</v>
      </c>
      <c r="G23" s="8">
        <v>0</v>
      </c>
      <c r="H23" s="8">
        <f t="shared" si="0"/>
        <v>0</v>
      </c>
      <c r="I23" s="8">
        <v>0</v>
      </c>
      <c r="J23" s="8">
        <v>0</v>
      </c>
      <c r="K23" s="8">
        <f t="shared" si="1"/>
        <v>0</v>
      </c>
    </row>
    <row r="24" spans="1:11" ht="12.75">
      <c r="A24" s="19">
        <v>16</v>
      </c>
      <c r="B24" s="20" t="s">
        <v>901</v>
      </c>
      <c r="C24" s="8"/>
      <c r="D24" s="8"/>
      <c r="E24" s="8"/>
      <c r="F24" s="8"/>
      <c r="G24" s="8"/>
      <c r="H24" s="8">
        <f t="shared" si="0"/>
        <v>0</v>
      </c>
      <c r="I24" s="8"/>
      <c r="J24" s="8"/>
      <c r="K24" s="8">
        <f t="shared" si="1"/>
        <v>0</v>
      </c>
    </row>
    <row r="25" spans="1:11" ht="12.75">
      <c r="A25" s="19">
        <v>17</v>
      </c>
      <c r="B25" s="20" t="s">
        <v>902</v>
      </c>
      <c r="C25" s="8">
        <v>0</v>
      </c>
      <c r="D25" s="8">
        <v>0</v>
      </c>
      <c r="E25" s="8">
        <v>0</v>
      </c>
      <c r="F25" s="8">
        <v>0</v>
      </c>
      <c r="G25" s="8">
        <v>0</v>
      </c>
      <c r="H25" s="8">
        <f t="shared" si="0"/>
        <v>0</v>
      </c>
      <c r="I25" s="8">
        <v>0</v>
      </c>
      <c r="J25" s="8">
        <v>0</v>
      </c>
      <c r="K25" s="8">
        <f t="shared" si="1"/>
        <v>0</v>
      </c>
    </row>
    <row r="26" spans="1:11" ht="12.75">
      <c r="A26" s="19">
        <v>18</v>
      </c>
      <c r="B26" s="20" t="s">
        <v>903</v>
      </c>
      <c r="C26" s="8">
        <v>0</v>
      </c>
      <c r="D26" s="8">
        <v>0</v>
      </c>
      <c r="E26" s="8">
        <v>0</v>
      </c>
      <c r="F26" s="8">
        <v>0</v>
      </c>
      <c r="G26" s="8">
        <v>0</v>
      </c>
      <c r="H26" s="8">
        <f t="shared" si="0"/>
        <v>0</v>
      </c>
      <c r="I26" s="8">
        <v>0</v>
      </c>
      <c r="J26" s="8">
        <v>0</v>
      </c>
      <c r="K26" s="8">
        <f t="shared" si="1"/>
        <v>0</v>
      </c>
    </row>
    <row r="27" spans="1:11" ht="12.75">
      <c r="A27" s="19">
        <v>19</v>
      </c>
      <c r="B27" s="20" t="s">
        <v>904</v>
      </c>
      <c r="C27" s="8">
        <v>0</v>
      </c>
      <c r="D27" s="8">
        <v>0</v>
      </c>
      <c r="E27" s="8">
        <v>0</v>
      </c>
      <c r="F27" s="8">
        <v>0</v>
      </c>
      <c r="G27" s="8">
        <v>0</v>
      </c>
      <c r="H27" s="8">
        <f t="shared" si="0"/>
        <v>0</v>
      </c>
      <c r="I27" s="8">
        <v>0</v>
      </c>
      <c r="J27" s="8">
        <v>0</v>
      </c>
      <c r="K27" s="8">
        <f t="shared" si="1"/>
        <v>0</v>
      </c>
    </row>
    <row r="28" spans="1:11" ht="12.75">
      <c r="A28" s="19">
        <v>20</v>
      </c>
      <c r="B28" s="20" t="s">
        <v>905</v>
      </c>
      <c r="C28" s="8">
        <v>0</v>
      </c>
      <c r="D28" s="8">
        <v>0</v>
      </c>
      <c r="E28" s="8">
        <v>0</v>
      </c>
      <c r="F28" s="8">
        <v>0</v>
      </c>
      <c r="G28" s="8">
        <v>0</v>
      </c>
      <c r="H28" s="8">
        <v>0</v>
      </c>
      <c r="I28" s="8">
        <v>0</v>
      </c>
      <c r="J28" s="8">
        <v>0</v>
      </c>
      <c r="K28" s="8">
        <v>0</v>
      </c>
    </row>
    <row r="29" spans="1:11" ht="12.75">
      <c r="A29" s="19">
        <v>21</v>
      </c>
      <c r="B29" s="20" t="s">
        <v>906</v>
      </c>
      <c r="C29" s="8">
        <v>0</v>
      </c>
      <c r="D29" s="8">
        <v>0</v>
      </c>
      <c r="E29" s="8">
        <v>0</v>
      </c>
      <c r="F29" s="8">
        <v>0</v>
      </c>
      <c r="G29" s="8">
        <v>0</v>
      </c>
      <c r="H29" s="8">
        <v>0</v>
      </c>
      <c r="I29" s="8">
        <v>0</v>
      </c>
      <c r="J29" s="8">
        <v>0</v>
      </c>
      <c r="K29" s="8">
        <v>0</v>
      </c>
    </row>
    <row r="30" spans="1:11" ht="12.75">
      <c r="A30" s="31" t="s">
        <v>17</v>
      </c>
      <c r="B30" s="9"/>
      <c r="C30" s="8">
        <f>SUM(C9:C29)</f>
        <v>4</v>
      </c>
      <c r="D30" s="8">
        <f aca="true" t="shared" si="2" ref="D30:K30">SUM(D9:D29)</f>
        <v>1963</v>
      </c>
      <c r="E30" s="8">
        <f t="shared" si="2"/>
        <v>250706</v>
      </c>
      <c r="F30" s="8">
        <f t="shared" si="2"/>
        <v>194</v>
      </c>
      <c r="G30" s="8">
        <f t="shared" si="2"/>
        <v>2925</v>
      </c>
      <c r="H30" s="8">
        <f t="shared" si="2"/>
        <v>3119</v>
      </c>
      <c r="I30" s="8">
        <f t="shared" si="2"/>
        <v>0</v>
      </c>
      <c r="J30" s="8">
        <f t="shared" si="2"/>
        <v>1074.50629</v>
      </c>
      <c r="K30" s="8">
        <f t="shared" si="2"/>
        <v>1074.50629</v>
      </c>
    </row>
    <row r="32" ht="12.75">
      <c r="A32" s="15" t="s">
        <v>444</v>
      </c>
    </row>
    <row r="35" spans="1:11" ht="12.75">
      <c r="A35" s="224"/>
      <c r="B35" s="224"/>
      <c r="C35" s="224"/>
      <c r="D35" s="224"/>
      <c r="I35" s="239"/>
      <c r="J35" s="239"/>
      <c r="K35" s="239"/>
    </row>
    <row r="36" spans="1:12" ht="15" customHeight="1">
      <c r="A36" s="224"/>
      <c r="B36" s="224"/>
      <c r="C36" s="224"/>
      <c r="D36" s="224"/>
      <c r="I36" s="641" t="s">
        <v>1040</v>
      </c>
      <c r="J36" s="641"/>
      <c r="K36" s="641"/>
      <c r="L36" s="239"/>
    </row>
    <row r="37" spans="1:12" ht="15" customHeight="1">
      <c r="A37" s="224"/>
      <c r="B37" s="224"/>
      <c r="C37" s="224"/>
      <c r="D37" s="224"/>
      <c r="I37" s="641"/>
      <c r="J37" s="641"/>
      <c r="K37" s="641"/>
      <c r="L37" s="239"/>
    </row>
    <row r="38" spans="1:11" ht="28.5" customHeight="1">
      <c r="A38" s="224" t="s">
        <v>12</v>
      </c>
      <c r="C38" s="224"/>
      <c r="D38" s="224"/>
      <c r="I38" s="641"/>
      <c r="J38" s="641"/>
      <c r="K38" s="641"/>
    </row>
  </sheetData>
  <sheetProtection/>
  <mergeCells count="11">
    <mergeCell ref="A6:A7"/>
    <mergeCell ref="I36:K38"/>
    <mergeCell ref="B6:B7"/>
    <mergeCell ref="C6:C7"/>
    <mergeCell ref="D6:H6"/>
    <mergeCell ref="I6:K6"/>
    <mergeCell ref="A1:I1"/>
    <mergeCell ref="J1:K1"/>
    <mergeCell ref="A2:K2"/>
    <mergeCell ref="A4:K4"/>
    <mergeCell ref="J5:L5"/>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95" r:id="rId1"/>
</worksheet>
</file>

<file path=xl/worksheets/sheet49.xml><?xml version="1.0" encoding="utf-8"?>
<worksheet xmlns="http://schemas.openxmlformats.org/spreadsheetml/2006/main" xmlns:r="http://schemas.openxmlformats.org/officeDocument/2006/relationships">
  <sheetPr>
    <pageSetUpPr fitToPage="1"/>
  </sheetPr>
  <dimension ref="A1:O37"/>
  <sheetViews>
    <sheetView view="pageBreakPreview" zoomScale="80" zoomScaleSheetLayoutView="80" zoomScalePageLayoutView="0" workbookViewId="0" topLeftCell="A19">
      <selection activeCell="G34" sqref="G34"/>
    </sheetView>
  </sheetViews>
  <sheetFormatPr defaultColWidth="9.140625" defaultRowHeight="12.75"/>
  <cols>
    <col min="1" max="1" width="7.8515625" style="0" customWidth="1"/>
    <col min="2" max="2" width="16.140625" style="0" customWidth="1"/>
    <col min="3" max="3" width="12.7109375" style="0" customWidth="1"/>
    <col min="4" max="4" width="13.57421875" style="0" customWidth="1"/>
    <col min="7" max="7" width="12.28125" style="0" customWidth="1"/>
    <col min="8" max="8" width="11.57421875" style="0" customWidth="1"/>
    <col min="9" max="12" width="10.421875" style="0" customWidth="1"/>
    <col min="13" max="13" width="11.00390625" style="0" customWidth="1"/>
    <col min="14" max="14" width="10.00390625" style="0" customWidth="1"/>
    <col min="15" max="15" width="17.28125" style="0" customWidth="1"/>
  </cols>
  <sheetData>
    <row r="1" spans="1:15" ht="18">
      <c r="A1" s="689" t="s">
        <v>0</v>
      </c>
      <c r="B1" s="689"/>
      <c r="C1" s="689"/>
      <c r="D1" s="689"/>
      <c r="E1" s="689"/>
      <c r="F1" s="689"/>
      <c r="G1" s="689"/>
      <c r="H1" s="689"/>
      <c r="I1" s="689"/>
      <c r="J1" s="689"/>
      <c r="K1" s="689"/>
      <c r="L1" s="689"/>
      <c r="M1" s="689"/>
      <c r="N1" s="689"/>
      <c r="O1" s="257" t="s">
        <v>522</v>
      </c>
    </row>
    <row r="2" spans="1:15" ht="21">
      <c r="A2" s="690" t="s">
        <v>697</v>
      </c>
      <c r="B2" s="690"/>
      <c r="C2" s="690"/>
      <c r="D2" s="690"/>
      <c r="E2" s="690"/>
      <c r="F2" s="690"/>
      <c r="G2" s="690"/>
      <c r="H2" s="690"/>
      <c r="I2" s="690"/>
      <c r="J2" s="690"/>
      <c r="K2" s="690"/>
      <c r="L2" s="690"/>
      <c r="M2" s="690"/>
      <c r="N2" s="690"/>
      <c r="O2" s="690"/>
    </row>
    <row r="3" spans="1:11" ht="15">
      <c r="A3" s="218"/>
      <c r="B3" s="218"/>
      <c r="C3" s="218"/>
      <c r="D3" s="218"/>
      <c r="E3" s="218"/>
      <c r="F3" s="218"/>
      <c r="G3" s="218"/>
      <c r="H3" s="218"/>
      <c r="I3" s="218"/>
      <c r="J3" s="218"/>
      <c r="K3" s="218"/>
    </row>
    <row r="4" spans="1:15" ht="18">
      <c r="A4" s="689" t="s">
        <v>521</v>
      </c>
      <c r="B4" s="689"/>
      <c r="C4" s="689"/>
      <c r="D4" s="689"/>
      <c r="E4" s="689"/>
      <c r="F4" s="689"/>
      <c r="G4" s="689"/>
      <c r="H4" s="689"/>
      <c r="I4" s="689"/>
      <c r="J4" s="689"/>
      <c r="K4" s="689"/>
      <c r="L4" s="689"/>
      <c r="M4" s="689"/>
      <c r="N4" s="689"/>
      <c r="O4" s="689"/>
    </row>
    <row r="5" spans="1:15" ht="15">
      <c r="A5" s="219" t="s">
        <v>254</v>
      </c>
      <c r="B5" s="219"/>
      <c r="C5" s="219"/>
      <c r="D5" s="219"/>
      <c r="E5" s="219"/>
      <c r="F5" s="219"/>
      <c r="G5" s="219"/>
      <c r="H5" s="219"/>
      <c r="I5" s="219"/>
      <c r="J5" s="219"/>
      <c r="K5" s="218"/>
      <c r="M5" s="772" t="s">
        <v>776</v>
      </c>
      <c r="N5" s="772"/>
      <c r="O5" s="772"/>
    </row>
    <row r="6" spans="1:15" ht="44.25" customHeight="1">
      <c r="A6" s="776" t="s">
        <v>2</v>
      </c>
      <c r="B6" s="776" t="s">
        <v>3</v>
      </c>
      <c r="C6" s="776" t="s">
        <v>306</v>
      </c>
      <c r="D6" s="781" t="s">
        <v>307</v>
      </c>
      <c r="E6" s="781" t="s">
        <v>308</v>
      </c>
      <c r="F6" s="781" t="s">
        <v>309</v>
      </c>
      <c r="G6" s="781" t="s">
        <v>310</v>
      </c>
      <c r="H6" s="776" t="s">
        <v>311</v>
      </c>
      <c r="I6" s="776"/>
      <c r="J6" s="776" t="s">
        <v>312</v>
      </c>
      <c r="K6" s="776"/>
      <c r="L6" s="776" t="s">
        <v>313</v>
      </c>
      <c r="M6" s="776"/>
      <c r="N6" s="776" t="s">
        <v>314</v>
      </c>
      <c r="O6" s="776"/>
    </row>
    <row r="7" spans="1:15" ht="54" customHeight="1">
      <c r="A7" s="776"/>
      <c r="B7" s="776"/>
      <c r="C7" s="776"/>
      <c r="D7" s="782"/>
      <c r="E7" s="782"/>
      <c r="F7" s="782"/>
      <c r="G7" s="782"/>
      <c r="H7" s="251" t="s">
        <v>315</v>
      </c>
      <c r="I7" s="251" t="s">
        <v>316</v>
      </c>
      <c r="J7" s="251" t="s">
        <v>315</v>
      </c>
      <c r="K7" s="251" t="s">
        <v>316</v>
      </c>
      <c r="L7" s="251" t="s">
        <v>315</v>
      </c>
      <c r="M7" s="251" t="s">
        <v>316</v>
      </c>
      <c r="N7" s="251" t="s">
        <v>315</v>
      </c>
      <c r="O7" s="251" t="s">
        <v>316</v>
      </c>
    </row>
    <row r="8" spans="1:15" ht="15">
      <c r="A8" s="222" t="s">
        <v>261</v>
      </c>
      <c r="B8" s="222" t="s">
        <v>262</v>
      </c>
      <c r="C8" s="222" t="s">
        <v>263</v>
      </c>
      <c r="D8" s="222" t="s">
        <v>264</v>
      </c>
      <c r="E8" s="222" t="s">
        <v>265</v>
      </c>
      <c r="F8" s="222" t="s">
        <v>266</v>
      </c>
      <c r="G8" s="222" t="s">
        <v>267</v>
      </c>
      <c r="H8" s="222" t="s">
        <v>268</v>
      </c>
      <c r="I8" s="222" t="s">
        <v>287</v>
      </c>
      <c r="J8" s="222" t="s">
        <v>288</v>
      </c>
      <c r="K8" s="222" t="s">
        <v>289</v>
      </c>
      <c r="L8" s="222" t="s">
        <v>317</v>
      </c>
      <c r="M8" s="222" t="s">
        <v>318</v>
      </c>
      <c r="N8" s="222" t="s">
        <v>319</v>
      </c>
      <c r="O8" s="222" t="s">
        <v>320</v>
      </c>
    </row>
    <row r="9" spans="1:15" ht="15">
      <c r="A9" s="19">
        <v>1</v>
      </c>
      <c r="B9" s="20" t="s">
        <v>886</v>
      </c>
      <c r="C9" s="488">
        <v>0</v>
      </c>
      <c r="D9" s="488">
        <v>0</v>
      </c>
      <c r="E9" s="488">
        <v>0</v>
      </c>
      <c r="F9" s="488">
        <v>0</v>
      </c>
      <c r="G9" s="488">
        <v>0</v>
      </c>
      <c r="H9" s="488">
        <v>0</v>
      </c>
      <c r="I9" s="488">
        <v>0</v>
      </c>
      <c r="J9" s="488">
        <v>0</v>
      </c>
      <c r="K9" s="488">
        <v>0</v>
      </c>
      <c r="L9" s="488">
        <v>0</v>
      </c>
      <c r="M9" s="488">
        <v>0</v>
      </c>
      <c r="N9" s="488">
        <v>0</v>
      </c>
      <c r="O9" s="488">
        <v>0</v>
      </c>
    </row>
    <row r="10" spans="1:15" ht="15">
      <c r="A10" s="19">
        <v>2</v>
      </c>
      <c r="B10" s="20" t="s">
        <v>887</v>
      </c>
      <c r="C10" s="488">
        <v>0</v>
      </c>
      <c r="D10" s="488">
        <v>0</v>
      </c>
      <c r="E10" s="488">
        <v>0</v>
      </c>
      <c r="F10" s="488">
        <v>0</v>
      </c>
      <c r="G10" s="488">
        <v>0</v>
      </c>
      <c r="H10" s="488">
        <v>0</v>
      </c>
      <c r="I10" s="488">
        <v>0</v>
      </c>
      <c r="J10" s="488">
        <v>0</v>
      </c>
      <c r="K10" s="488">
        <v>0</v>
      </c>
      <c r="L10" s="488">
        <v>0</v>
      </c>
      <c r="M10" s="488">
        <v>0</v>
      </c>
      <c r="N10" s="488">
        <v>0</v>
      </c>
      <c r="O10" s="488">
        <v>0</v>
      </c>
    </row>
    <row r="11" spans="1:15" ht="54" customHeight="1">
      <c r="A11" s="19">
        <v>3</v>
      </c>
      <c r="B11" s="20" t="s">
        <v>888</v>
      </c>
      <c r="C11" s="488">
        <v>1</v>
      </c>
      <c r="D11" s="488" t="s">
        <v>959</v>
      </c>
      <c r="E11" s="488">
        <v>388</v>
      </c>
      <c r="F11" s="488">
        <v>71698</v>
      </c>
      <c r="G11" s="488">
        <v>20</v>
      </c>
      <c r="H11" s="488">
        <v>516.8</v>
      </c>
      <c r="I11" s="488">
        <v>516.8</v>
      </c>
      <c r="J11" s="488">
        <v>1015.83</v>
      </c>
      <c r="K11" s="488">
        <v>600.98</v>
      </c>
      <c r="L11" s="488">
        <v>0</v>
      </c>
      <c r="M11" s="488">
        <v>0</v>
      </c>
      <c r="N11" s="488">
        <v>8.5</v>
      </c>
      <c r="O11" s="488">
        <v>3.42</v>
      </c>
    </row>
    <row r="12" spans="1:15" ht="15">
      <c r="A12" s="19">
        <v>4</v>
      </c>
      <c r="B12" s="20" t="s">
        <v>889</v>
      </c>
      <c r="C12" s="488">
        <v>0</v>
      </c>
      <c r="D12" s="488">
        <v>0</v>
      </c>
      <c r="E12" s="488">
        <v>0</v>
      </c>
      <c r="F12" s="488">
        <v>0</v>
      </c>
      <c r="G12" s="488">
        <v>0</v>
      </c>
      <c r="H12" s="488">
        <v>0</v>
      </c>
      <c r="I12" s="488">
        <v>0</v>
      </c>
      <c r="J12" s="488">
        <v>0</v>
      </c>
      <c r="K12" s="488">
        <v>0</v>
      </c>
      <c r="L12" s="488">
        <v>0</v>
      </c>
      <c r="M12" s="488">
        <v>0</v>
      </c>
      <c r="N12" s="488">
        <v>0</v>
      </c>
      <c r="O12" s="488">
        <v>0</v>
      </c>
    </row>
    <row r="13" spans="1:15" ht="45">
      <c r="A13" s="19">
        <v>5</v>
      </c>
      <c r="B13" s="20" t="s">
        <v>890</v>
      </c>
      <c r="C13" s="488">
        <v>1</v>
      </c>
      <c r="D13" s="488" t="s">
        <v>959</v>
      </c>
      <c r="E13" s="488">
        <v>598</v>
      </c>
      <c r="F13" s="488">
        <v>86289</v>
      </c>
      <c r="G13" s="488" t="s">
        <v>962</v>
      </c>
      <c r="H13" s="488">
        <v>1586.47</v>
      </c>
      <c r="I13" s="488">
        <v>929.56</v>
      </c>
      <c r="J13" s="488">
        <v>792.65</v>
      </c>
      <c r="K13" s="488">
        <v>725.43</v>
      </c>
      <c r="L13" s="488">
        <v>354.35</v>
      </c>
      <c r="M13" s="488">
        <v>326.4</v>
      </c>
      <c r="N13" s="488">
        <v>8.68</v>
      </c>
      <c r="O13" s="488">
        <v>6.3</v>
      </c>
    </row>
    <row r="14" spans="1:15" ht="15">
      <c r="A14" s="19">
        <v>6</v>
      </c>
      <c r="B14" s="20" t="s">
        <v>891</v>
      </c>
      <c r="C14" s="488">
        <v>0</v>
      </c>
      <c r="D14" s="488">
        <v>0</v>
      </c>
      <c r="E14" s="488">
        <v>0</v>
      </c>
      <c r="F14" s="488">
        <v>0</v>
      </c>
      <c r="G14" s="488">
        <v>0</v>
      </c>
      <c r="H14" s="488">
        <v>0</v>
      </c>
      <c r="I14" s="488">
        <v>0</v>
      </c>
      <c r="J14" s="488">
        <v>0</v>
      </c>
      <c r="K14" s="488">
        <v>0</v>
      </c>
      <c r="L14" s="488">
        <v>0</v>
      </c>
      <c r="M14" s="488">
        <v>0</v>
      </c>
      <c r="N14" s="488">
        <v>0</v>
      </c>
      <c r="O14" s="488">
        <v>0</v>
      </c>
    </row>
    <row r="15" spans="1:15" ht="12.75">
      <c r="A15" s="19">
        <v>7</v>
      </c>
      <c r="B15" s="20" t="s">
        <v>892</v>
      </c>
      <c r="C15" s="8">
        <v>0</v>
      </c>
      <c r="D15" s="8">
        <v>0</v>
      </c>
      <c r="E15" s="8">
        <v>0</v>
      </c>
      <c r="F15" s="8">
        <v>0</v>
      </c>
      <c r="G15" s="8">
        <v>0</v>
      </c>
      <c r="H15" s="8">
        <v>0</v>
      </c>
      <c r="I15" s="8">
        <v>0</v>
      </c>
      <c r="J15" s="8">
        <v>0</v>
      </c>
      <c r="K15" s="8">
        <v>0</v>
      </c>
      <c r="L15" s="8">
        <v>0</v>
      </c>
      <c r="M15" s="8">
        <v>0</v>
      </c>
      <c r="N15" s="8">
        <v>0</v>
      </c>
      <c r="O15" s="8">
        <v>0</v>
      </c>
    </row>
    <row r="16" spans="1:15" ht="12.75">
      <c r="A16" s="19">
        <v>8</v>
      </c>
      <c r="B16" s="20" t="s">
        <v>893</v>
      </c>
      <c r="C16" s="8">
        <v>0</v>
      </c>
      <c r="D16" s="8">
        <v>0</v>
      </c>
      <c r="E16" s="8">
        <v>0</v>
      </c>
      <c r="F16" s="8">
        <v>0</v>
      </c>
      <c r="G16" s="8">
        <v>0</v>
      </c>
      <c r="H16" s="8">
        <v>0</v>
      </c>
      <c r="I16" s="8">
        <v>0</v>
      </c>
      <c r="J16" s="8">
        <v>0</v>
      </c>
      <c r="K16" s="8">
        <v>0</v>
      </c>
      <c r="L16" s="8">
        <v>0</v>
      </c>
      <c r="M16" s="8">
        <v>0</v>
      </c>
      <c r="N16" s="8">
        <v>0</v>
      </c>
      <c r="O16" s="8">
        <v>0</v>
      </c>
    </row>
    <row r="17" spans="1:15" ht="12.75">
      <c r="A17" s="19">
        <v>9</v>
      </c>
      <c r="B17" s="20" t="s">
        <v>894</v>
      </c>
      <c r="C17" s="8">
        <v>0</v>
      </c>
      <c r="D17" s="8">
        <v>0</v>
      </c>
      <c r="E17" s="8">
        <v>0</v>
      </c>
      <c r="F17" s="8">
        <v>0</v>
      </c>
      <c r="G17" s="8">
        <v>0</v>
      </c>
      <c r="H17" s="8">
        <v>0</v>
      </c>
      <c r="I17" s="8">
        <v>0</v>
      </c>
      <c r="J17" s="8">
        <v>0</v>
      </c>
      <c r="K17" s="8">
        <v>0</v>
      </c>
      <c r="L17" s="8">
        <v>0</v>
      </c>
      <c r="M17" s="8">
        <v>0</v>
      </c>
      <c r="N17" s="8">
        <v>0</v>
      </c>
      <c r="O17" s="8">
        <v>0</v>
      </c>
    </row>
    <row r="18" spans="1:15" ht="12.75">
      <c r="A18" s="19">
        <v>10</v>
      </c>
      <c r="B18" s="20" t="s">
        <v>895</v>
      </c>
      <c r="C18" s="8">
        <v>0</v>
      </c>
      <c r="D18" s="8">
        <v>0</v>
      </c>
      <c r="E18" s="8">
        <v>0</v>
      </c>
      <c r="F18" s="8">
        <v>0</v>
      </c>
      <c r="G18" s="8">
        <v>0</v>
      </c>
      <c r="H18" s="8">
        <v>0</v>
      </c>
      <c r="I18" s="8">
        <v>0</v>
      </c>
      <c r="J18" s="8">
        <v>0</v>
      </c>
      <c r="K18" s="8">
        <v>0</v>
      </c>
      <c r="L18" s="8">
        <v>0</v>
      </c>
      <c r="M18" s="8">
        <v>0</v>
      </c>
      <c r="N18" s="8">
        <v>0</v>
      </c>
      <c r="O18" s="8">
        <v>0</v>
      </c>
    </row>
    <row r="19" spans="1:15" ht="45">
      <c r="A19" s="19">
        <v>11</v>
      </c>
      <c r="B19" s="20" t="s">
        <v>896</v>
      </c>
      <c r="C19" s="489">
        <v>1</v>
      </c>
      <c r="D19" s="489" t="s">
        <v>980</v>
      </c>
      <c r="E19" s="489">
        <v>543</v>
      </c>
      <c r="F19" s="489">
        <v>41393</v>
      </c>
      <c r="G19" s="489">
        <v>58</v>
      </c>
      <c r="H19" s="489">
        <v>36.75</v>
      </c>
      <c r="I19" s="489">
        <v>36.75</v>
      </c>
      <c r="J19" s="489">
        <v>369.23</v>
      </c>
      <c r="K19" s="489">
        <v>369.23</v>
      </c>
      <c r="L19" s="489">
        <v>201.49</v>
      </c>
      <c r="M19" s="436">
        <v>201.49</v>
      </c>
      <c r="N19" s="489">
        <v>2.75</v>
      </c>
      <c r="O19" s="489">
        <v>2.75</v>
      </c>
    </row>
    <row r="20" spans="1:15" ht="12.75">
      <c r="A20" s="19">
        <v>12</v>
      </c>
      <c r="B20" s="20" t="s">
        <v>897</v>
      </c>
      <c r="C20" s="8">
        <v>0</v>
      </c>
      <c r="D20" s="8">
        <v>0</v>
      </c>
      <c r="E20" s="8">
        <v>0</v>
      </c>
      <c r="F20" s="8">
        <v>0</v>
      </c>
      <c r="G20" s="8">
        <v>0</v>
      </c>
      <c r="H20" s="8">
        <v>0</v>
      </c>
      <c r="I20" s="8">
        <v>0</v>
      </c>
      <c r="J20" s="8">
        <v>0</v>
      </c>
      <c r="K20" s="8">
        <v>0</v>
      </c>
      <c r="L20" s="8">
        <v>0</v>
      </c>
      <c r="M20" s="8">
        <v>0</v>
      </c>
      <c r="N20" s="8">
        <v>0</v>
      </c>
      <c r="O20" s="8">
        <v>0</v>
      </c>
    </row>
    <row r="21" spans="1:15" ht="12.75">
      <c r="A21" s="19">
        <v>13</v>
      </c>
      <c r="B21" s="20" t="s">
        <v>898</v>
      </c>
      <c r="C21" s="8">
        <v>0</v>
      </c>
      <c r="D21" s="8">
        <v>0</v>
      </c>
      <c r="E21" s="8">
        <v>0</v>
      </c>
      <c r="F21" s="8">
        <v>0</v>
      </c>
      <c r="G21" s="8">
        <v>0</v>
      </c>
      <c r="H21" s="8">
        <v>0</v>
      </c>
      <c r="I21" s="8">
        <v>0</v>
      </c>
      <c r="J21" s="8">
        <v>0</v>
      </c>
      <c r="K21" s="8">
        <v>0</v>
      </c>
      <c r="L21" s="8">
        <v>0</v>
      </c>
      <c r="M21" s="8">
        <v>0</v>
      </c>
      <c r="N21" s="8">
        <v>0</v>
      </c>
      <c r="O21" s="8">
        <v>0</v>
      </c>
    </row>
    <row r="22" spans="1:15" ht="60">
      <c r="A22" s="19">
        <v>14</v>
      </c>
      <c r="B22" s="20" t="s">
        <v>899</v>
      </c>
      <c r="C22" s="488">
        <v>1</v>
      </c>
      <c r="D22" s="490" t="s">
        <v>983</v>
      </c>
      <c r="E22" s="488">
        <v>434</v>
      </c>
      <c r="F22" s="488">
        <v>51326</v>
      </c>
      <c r="G22" s="490" t="s">
        <v>984</v>
      </c>
      <c r="H22" s="491">
        <v>615</v>
      </c>
      <c r="I22" s="491">
        <v>585</v>
      </c>
      <c r="J22" s="491">
        <v>468.66378</v>
      </c>
      <c r="K22" s="491">
        <v>468.6638</v>
      </c>
      <c r="L22" s="491">
        <v>0</v>
      </c>
      <c r="M22" s="491">
        <v>0</v>
      </c>
      <c r="N22" s="491">
        <v>2.0147500000000003</v>
      </c>
      <c r="O22" s="491">
        <v>2.01475</v>
      </c>
    </row>
    <row r="23" spans="1:15" ht="12.75">
      <c r="A23" s="19">
        <v>15</v>
      </c>
      <c r="B23" s="20" t="s">
        <v>900</v>
      </c>
      <c r="C23" s="8">
        <v>0</v>
      </c>
      <c r="D23" s="8">
        <v>0</v>
      </c>
      <c r="E23" s="8">
        <v>0</v>
      </c>
      <c r="F23" s="8">
        <v>0</v>
      </c>
      <c r="G23" s="8">
        <v>0</v>
      </c>
      <c r="H23" s="8">
        <v>0</v>
      </c>
      <c r="I23" s="8">
        <v>0</v>
      </c>
      <c r="J23" s="8">
        <v>0</v>
      </c>
      <c r="K23" s="8">
        <v>0</v>
      </c>
      <c r="L23" s="8">
        <v>0</v>
      </c>
      <c r="M23" s="8">
        <v>0</v>
      </c>
      <c r="N23" s="8">
        <v>0</v>
      </c>
      <c r="O23" s="8">
        <v>0</v>
      </c>
    </row>
    <row r="24" spans="1:15" ht="12.75">
      <c r="A24" s="19">
        <v>16</v>
      </c>
      <c r="B24" s="20" t="s">
        <v>901</v>
      </c>
      <c r="C24" s="8"/>
      <c r="D24" s="8"/>
      <c r="E24" s="8"/>
      <c r="F24" s="8"/>
      <c r="G24" s="8"/>
      <c r="H24" s="8"/>
      <c r="I24" s="8"/>
      <c r="J24" s="8"/>
      <c r="K24" s="8"/>
      <c r="L24" s="8"/>
      <c r="M24" s="8"/>
      <c r="N24" s="8"/>
      <c r="O24" s="8"/>
    </row>
    <row r="25" spans="1:15" ht="12.75">
      <c r="A25" s="19">
        <v>17</v>
      </c>
      <c r="B25" s="20" t="s">
        <v>902</v>
      </c>
      <c r="C25" s="8">
        <v>0</v>
      </c>
      <c r="D25" s="8">
        <v>0</v>
      </c>
      <c r="E25" s="8">
        <v>0</v>
      </c>
      <c r="F25" s="8">
        <v>0</v>
      </c>
      <c r="G25" s="8">
        <v>0</v>
      </c>
      <c r="H25" s="8">
        <v>0</v>
      </c>
      <c r="I25" s="8">
        <v>0</v>
      </c>
      <c r="J25" s="8">
        <v>0</v>
      </c>
      <c r="K25" s="8">
        <v>0</v>
      </c>
      <c r="L25" s="8">
        <v>0</v>
      </c>
      <c r="M25" s="8">
        <v>0</v>
      </c>
      <c r="N25" s="8">
        <v>0</v>
      </c>
      <c r="O25" s="8">
        <v>0</v>
      </c>
    </row>
    <row r="26" spans="1:15" ht="12.75">
      <c r="A26" s="19">
        <v>18</v>
      </c>
      <c r="B26" s="20" t="s">
        <v>903</v>
      </c>
      <c r="C26" s="8">
        <v>0</v>
      </c>
      <c r="D26" s="8">
        <v>0</v>
      </c>
      <c r="E26" s="8">
        <v>0</v>
      </c>
      <c r="F26" s="8">
        <v>0</v>
      </c>
      <c r="G26" s="8">
        <v>0</v>
      </c>
      <c r="H26" s="8">
        <v>0</v>
      </c>
      <c r="I26" s="8">
        <v>0</v>
      </c>
      <c r="J26" s="8">
        <v>0</v>
      </c>
      <c r="K26" s="8">
        <v>0</v>
      </c>
      <c r="L26" s="8">
        <v>0</v>
      </c>
      <c r="M26" s="8">
        <v>0</v>
      </c>
      <c r="N26" s="8">
        <v>0</v>
      </c>
      <c r="O26" s="8">
        <v>0</v>
      </c>
    </row>
    <row r="27" spans="1:15" ht="12.75">
      <c r="A27" s="19">
        <v>19</v>
      </c>
      <c r="B27" s="20" t="s">
        <v>904</v>
      </c>
      <c r="C27" s="8">
        <v>0</v>
      </c>
      <c r="D27" s="8">
        <v>0</v>
      </c>
      <c r="E27" s="8">
        <v>0</v>
      </c>
      <c r="F27" s="8">
        <v>0</v>
      </c>
      <c r="G27" s="8">
        <v>0</v>
      </c>
      <c r="H27" s="8">
        <v>0</v>
      </c>
      <c r="I27" s="8">
        <v>0</v>
      </c>
      <c r="J27" s="8">
        <v>0</v>
      </c>
      <c r="K27" s="8">
        <v>0</v>
      </c>
      <c r="L27" s="8">
        <v>0</v>
      </c>
      <c r="M27" s="8">
        <v>0</v>
      </c>
      <c r="N27" s="8">
        <v>0</v>
      </c>
      <c r="O27" s="8">
        <v>0</v>
      </c>
    </row>
    <row r="28" spans="1:15" ht="12.75">
      <c r="A28" s="19">
        <v>20</v>
      </c>
      <c r="B28" s="20" t="s">
        <v>905</v>
      </c>
      <c r="C28" s="8">
        <v>0</v>
      </c>
      <c r="D28" s="8">
        <v>0</v>
      </c>
      <c r="E28" s="8">
        <v>0</v>
      </c>
      <c r="F28" s="8">
        <v>0</v>
      </c>
      <c r="G28" s="8">
        <v>0</v>
      </c>
      <c r="H28" s="8">
        <v>0</v>
      </c>
      <c r="I28" s="8">
        <v>0</v>
      </c>
      <c r="J28" s="8">
        <v>0</v>
      </c>
      <c r="K28" s="8">
        <v>0</v>
      </c>
      <c r="L28" s="8">
        <v>0</v>
      </c>
      <c r="M28" s="8">
        <v>0</v>
      </c>
      <c r="N28" s="8">
        <v>0</v>
      </c>
      <c r="O28" s="8">
        <v>0</v>
      </c>
    </row>
    <row r="29" spans="1:15" ht="12.75">
      <c r="A29" s="19">
        <v>21</v>
      </c>
      <c r="B29" s="20" t="s">
        <v>906</v>
      </c>
      <c r="C29" s="8">
        <v>0</v>
      </c>
      <c r="D29" s="8">
        <v>0</v>
      </c>
      <c r="E29" s="8">
        <v>0</v>
      </c>
      <c r="F29" s="8">
        <v>0</v>
      </c>
      <c r="G29" s="8">
        <v>0</v>
      </c>
      <c r="H29" s="8">
        <v>0</v>
      </c>
      <c r="I29" s="8">
        <v>0</v>
      </c>
      <c r="J29" s="8">
        <v>0</v>
      </c>
      <c r="K29" s="8">
        <v>0</v>
      </c>
      <c r="L29" s="8">
        <v>0</v>
      </c>
      <c r="M29" s="8">
        <v>0</v>
      </c>
      <c r="N29" s="8">
        <v>0</v>
      </c>
      <c r="O29" s="8">
        <v>0</v>
      </c>
    </row>
    <row r="30" spans="1:15" ht="12.75">
      <c r="A30" s="97" t="s">
        <v>17</v>
      </c>
      <c r="B30" s="9"/>
      <c r="C30" s="8">
        <f>SUM(C9:C29)</f>
        <v>4</v>
      </c>
      <c r="D30" s="8">
        <f aca="true" t="shared" si="0" ref="D30:O30">SUM(D9:D29)</f>
        <v>0</v>
      </c>
      <c r="E30" s="8">
        <f t="shared" si="0"/>
        <v>1963</v>
      </c>
      <c r="F30" s="8">
        <f t="shared" si="0"/>
        <v>250706</v>
      </c>
      <c r="G30" s="8">
        <f t="shared" si="0"/>
        <v>78</v>
      </c>
      <c r="H30" s="8">
        <f t="shared" si="0"/>
        <v>2755.02</v>
      </c>
      <c r="I30" s="8">
        <f t="shared" si="0"/>
        <v>2068.1099999999997</v>
      </c>
      <c r="J30" s="8">
        <f t="shared" si="0"/>
        <v>2646.37378</v>
      </c>
      <c r="K30" s="8">
        <f t="shared" si="0"/>
        <v>2164.3037999999997</v>
      </c>
      <c r="L30" s="8">
        <f t="shared" si="0"/>
        <v>555.84</v>
      </c>
      <c r="M30" s="8">
        <f t="shared" si="0"/>
        <v>527.89</v>
      </c>
      <c r="N30" s="8">
        <f t="shared" si="0"/>
        <v>21.94475</v>
      </c>
      <c r="O30" s="8">
        <f t="shared" si="0"/>
        <v>14.484749999999998</v>
      </c>
    </row>
    <row r="34" spans="1:15" ht="12.75">
      <c r="A34" s="224"/>
      <c r="B34" s="224"/>
      <c r="C34" s="224"/>
      <c r="D34" s="224"/>
      <c r="L34" s="239"/>
      <c r="M34" s="239"/>
      <c r="N34" s="239"/>
      <c r="O34" s="239"/>
    </row>
    <row r="35" spans="1:15" ht="12.75" customHeight="1">
      <c r="A35" s="224"/>
      <c r="B35" s="224"/>
      <c r="C35" s="224"/>
      <c r="D35" s="224"/>
      <c r="L35" s="641" t="s">
        <v>1040</v>
      </c>
      <c r="M35" s="641"/>
      <c r="N35" s="641"/>
      <c r="O35" s="641"/>
    </row>
    <row r="36" spans="1:15" ht="12.75" customHeight="1">
      <c r="A36" s="224"/>
      <c r="B36" s="224"/>
      <c r="C36" s="224"/>
      <c r="D36" s="224"/>
      <c r="L36" s="641"/>
      <c r="M36" s="641"/>
      <c r="N36" s="641"/>
      <c r="O36" s="641"/>
    </row>
    <row r="37" spans="1:15" ht="35.25" customHeight="1">
      <c r="A37" s="224" t="s">
        <v>12</v>
      </c>
      <c r="C37" s="224"/>
      <c r="D37" s="224"/>
      <c r="L37" s="641"/>
      <c r="M37" s="641"/>
      <c r="N37" s="641"/>
      <c r="O37" s="641"/>
    </row>
  </sheetData>
  <sheetProtection/>
  <mergeCells count="16">
    <mergeCell ref="L35:O37"/>
    <mergeCell ref="G6:G7"/>
    <mergeCell ref="H6:I6"/>
    <mergeCell ref="J6:K6"/>
    <mergeCell ref="L6:M6"/>
    <mergeCell ref="N6:O6"/>
    <mergeCell ref="A1:N1"/>
    <mergeCell ref="A2:O2"/>
    <mergeCell ref="M5:O5"/>
    <mergeCell ref="A6:A7"/>
    <mergeCell ref="B6:B7"/>
    <mergeCell ref="C6:C7"/>
    <mergeCell ref="D6:D7"/>
    <mergeCell ref="E6:E7"/>
    <mergeCell ref="A4:O4"/>
    <mergeCell ref="F6:F7"/>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79" r:id="rId1"/>
</worksheet>
</file>

<file path=xl/worksheets/sheet5.xml><?xml version="1.0" encoding="utf-8"?>
<worksheet xmlns="http://schemas.openxmlformats.org/spreadsheetml/2006/main" xmlns:r="http://schemas.openxmlformats.org/officeDocument/2006/relationships">
  <sheetPr>
    <pageSetUpPr fitToPage="1"/>
  </sheetPr>
  <dimension ref="A2:IV34"/>
  <sheetViews>
    <sheetView view="pageBreakPreview" zoomScale="86" zoomScaleNormal="85" zoomScaleSheetLayoutView="86" zoomScalePageLayoutView="0" workbookViewId="0" topLeftCell="A18">
      <selection activeCell="D31" sqref="D31"/>
    </sheetView>
  </sheetViews>
  <sheetFormatPr defaultColWidth="9.140625" defaultRowHeight="12.75"/>
  <cols>
    <col min="1" max="1" width="4.8515625" style="0" customWidth="1"/>
    <col min="2" max="2" width="19.57421875" style="0" customWidth="1"/>
    <col min="3" max="5" width="7.00390625" style="0" customWidth="1"/>
    <col min="6" max="6" width="8.7109375" style="0" customWidth="1"/>
    <col min="7" max="9" width="7.00390625" style="0" customWidth="1"/>
    <col min="10" max="10" width="9.28125" style="0" customWidth="1"/>
    <col min="11" max="12" width="7.00390625" style="0" customWidth="1"/>
    <col min="13" max="13" width="8.8515625" style="0" customWidth="1"/>
    <col min="14" max="14" width="8.28125" style="0" customWidth="1"/>
    <col min="15" max="17" width="7.00390625" style="0" customWidth="1"/>
    <col min="18" max="18" width="9.57421875" style="0" customWidth="1"/>
    <col min="19" max="19" width="10.57421875" style="0" customWidth="1"/>
    <col min="20" max="20" width="9.8515625" style="0" customWidth="1"/>
    <col min="21" max="21" width="8.7109375" style="0" customWidth="1"/>
    <col min="22" max="22" width="13.7109375" style="0" customWidth="1"/>
    <col min="28" max="28" width="11.00390625" style="0" customWidth="1"/>
    <col min="29" max="30" width="8.8515625" style="0" hidden="1" customWidth="1"/>
  </cols>
  <sheetData>
    <row r="2" spans="7:20" ht="12.75">
      <c r="G2" s="618"/>
      <c r="H2" s="618"/>
      <c r="I2" s="618"/>
      <c r="J2" s="618"/>
      <c r="K2" s="618"/>
      <c r="L2" s="618"/>
      <c r="M2" s="618"/>
      <c r="N2" s="618"/>
      <c r="O2" s="618"/>
      <c r="P2" s="1"/>
      <c r="Q2" s="1"/>
      <c r="R2" s="1"/>
      <c r="T2" s="49" t="s">
        <v>58</v>
      </c>
    </row>
    <row r="3" spans="1:21" ht="15">
      <c r="A3" s="582" t="s">
        <v>56</v>
      </c>
      <c r="B3" s="582"/>
      <c r="C3" s="582"/>
      <c r="D3" s="582"/>
      <c r="E3" s="582"/>
      <c r="F3" s="582"/>
      <c r="G3" s="582"/>
      <c r="H3" s="582"/>
      <c r="I3" s="582"/>
      <c r="J3" s="582"/>
      <c r="K3" s="582"/>
      <c r="L3" s="582"/>
      <c r="M3" s="582"/>
      <c r="N3" s="582"/>
      <c r="O3" s="582"/>
      <c r="P3" s="582"/>
      <c r="Q3" s="582"/>
      <c r="R3" s="582"/>
      <c r="S3" s="582"/>
      <c r="T3" s="582"/>
      <c r="U3" s="582"/>
    </row>
    <row r="4" spans="1:256" ht="15.75">
      <c r="A4" s="614" t="s">
        <v>697</v>
      </c>
      <c r="B4" s="614"/>
      <c r="C4" s="614"/>
      <c r="D4" s="614"/>
      <c r="E4" s="614"/>
      <c r="F4" s="614"/>
      <c r="G4" s="614"/>
      <c r="H4" s="614"/>
      <c r="I4" s="614"/>
      <c r="J4" s="614"/>
      <c r="K4" s="614"/>
      <c r="L4" s="614"/>
      <c r="M4" s="614"/>
      <c r="N4" s="614"/>
      <c r="O4" s="614"/>
      <c r="P4" s="614"/>
      <c r="Q4" s="614"/>
      <c r="R4" s="614"/>
      <c r="S4" s="614"/>
      <c r="T4" s="614"/>
      <c r="U4" s="6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row>
    <row r="6" spans="1:21" ht="15">
      <c r="A6" s="655" t="s">
        <v>737</v>
      </c>
      <c r="B6" s="655"/>
      <c r="C6" s="655"/>
      <c r="D6" s="655"/>
      <c r="E6" s="655"/>
      <c r="F6" s="655"/>
      <c r="G6" s="655"/>
      <c r="H6" s="655"/>
      <c r="I6" s="655"/>
      <c r="J6" s="655"/>
      <c r="K6" s="655"/>
      <c r="L6" s="655"/>
      <c r="M6" s="655"/>
      <c r="N6" s="655"/>
      <c r="O6" s="655"/>
      <c r="P6" s="655"/>
      <c r="Q6" s="655"/>
      <c r="R6" s="655"/>
      <c r="S6" s="655"/>
      <c r="T6" s="655"/>
      <c r="U6" s="655"/>
    </row>
    <row r="7" spans="1:21" ht="15.75">
      <c r="A7" s="48"/>
      <c r="B7" s="48"/>
      <c r="C7" s="48"/>
      <c r="D7" s="48"/>
      <c r="E7" s="48"/>
      <c r="F7" s="48"/>
      <c r="G7" s="48"/>
      <c r="H7" s="48"/>
      <c r="I7" s="48"/>
      <c r="J7" s="48"/>
      <c r="K7" s="48"/>
      <c r="L7" s="48"/>
      <c r="M7" s="48"/>
      <c r="N7" s="48"/>
      <c r="O7" s="48"/>
      <c r="P7" s="48"/>
      <c r="Q7" s="48"/>
      <c r="R7" s="48"/>
      <c r="S7" s="48"/>
      <c r="T7" s="48"/>
      <c r="U7" s="48"/>
    </row>
    <row r="8" spans="1:21" ht="15.75">
      <c r="A8" s="617" t="s">
        <v>160</v>
      </c>
      <c r="B8" s="617"/>
      <c r="C8" s="617"/>
      <c r="D8" s="33"/>
      <c r="E8" s="33"/>
      <c r="F8" s="33"/>
      <c r="G8" s="48"/>
      <c r="H8" s="48"/>
      <c r="I8" s="48"/>
      <c r="J8" s="48"/>
      <c r="K8" s="48"/>
      <c r="L8" s="48"/>
      <c r="M8" s="48"/>
      <c r="N8" s="48"/>
      <c r="O8" s="48"/>
      <c r="P8" s="48"/>
      <c r="Q8" s="48"/>
      <c r="R8" s="48"/>
      <c r="S8" s="48"/>
      <c r="T8" s="48"/>
      <c r="U8" s="48"/>
    </row>
    <row r="10" spans="21:256" ht="15">
      <c r="U10" s="650" t="s">
        <v>455</v>
      </c>
      <c r="V10" s="650"/>
      <c r="W10" s="16"/>
      <c r="X10" s="16"/>
      <c r="Y10" s="16"/>
      <c r="Z10" s="16"/>
      <c r="AA10" s="16"/>
      <c r="AB10" s="608"/>
      <c r="AC10" s="608"/>
      <c r="AD10" s="608"/>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row>
    <row r="11" spans="1:256" ht="12.75" customHeight="1">
      <c r="A11" s="645" t="s">
        <v>2</v>
      </c>
      <c r="B11" s="645" t="s">
        <v>108</v>
      </c>
      <c r="C11" s="635" t="s">
        <v>152</v>
      </c>
      <c r="D11" s="636"/>
      <c r="E11" s="636"/>
      <c r="F11" s="637"/>
      <c r="G11" s="647" t="s">
        <v>780</v>
      </c>
      <c r="H11" s="648"/>
      <c r="I11" s="648"/>
      <c r="J11" s="648"/>
      <c r="K11" s="648"/>
      <c r="L11" s="648"/>
      <c r="M11" s="648"/>
      <c r="N11" s="648"/>
      <c r="O11" s="648"/>
      <c r="P11" s="648"/>
      <c r="Q11" s="648"/>
      <c r="R11" s="649"/>
      <c r="S11" s="651" t="s">
        <v>245</v>
      </c>
      <c r="T11" s="652"/>
      <c r="U11" s="652"/>
      <c r="V11" s="652"/>
      <c r="W11" s="134"/>
      <c r="X11" s="134"/>
      <c r="Y11" s="134"/>
      <c r="Z11" s="134"/>
      <c r="AA11" s="134"/>
      <c r="AB11" s="134"/>
      <c r="AC11" s="134"/>
      <c r="AD11" s="134"/>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ht="12.75">
      <c r="A12" s="646"/>
      <c r="B12" s="646"/>
      <c r="C12" s="638"/>
      <c r="D12" s="639"/>
      <c r="E12" s="639"/>
      <c r="F12" s="640"/>
      <c r="G12" s="584" t="s">
        <v>174</v>
      </c>
      <c r="H12" s="585"/>
      <c r="I12" s="585"/>
      <c r="J12" s="586"/>
      <c r="K12" s="584" t="s">
        <v>175</v>
      </c>
      <c r="L12" s="585"/>
      <c r="M12" s="585"/>
      <c r="N12" s="586"/>
      <c r="O12" s="590" t="s">
        <v>17</v>
      </c>
      <c r="P12" s="590"/>
      <c r="Q12" s="590"/>
      <c r="R12" s="590"/>
      <c r="S12" s="653"/>
      <c r="T12" s="654"/>
      <c r="U12" s="654"/>
      <c r="V12" s="654"/>
      <c r="W12" s="134"/>
      <c r="X12" s="134"/>
      <c r="Y12" s="134"/>
      <c r="Z12" s="134"/>
      <c r="AA12" s="134"/>
      <c r="AB12" s="134"/>
      <c r="AC12" s="134"/>
      <c r="AD12" s="134"/>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pans="1:256" ht="38.25">
      <c r="A13" s="182"/>
      <c r="B13" s="182"/>
      <c r="C13" s="181" t="s">
        <v>246</v>
      </c>
      <c r="D13" s="181" t="s">
        <v>247</v>
      </c>
      <c r="E13" s="181" t="s">
        <v>248</v>
      </c>
      <c r="F13" s="181" t="s">
        <v>88</v>
      </c>
      <c r="G13" s="181" t="s">
        <v>246</v>
      </c>
      <c r="H13" s="181" t="s">
        <v>247</v>
      </c>
      <c r="I13" s="181" t="s">
        <v>248</v>
      </c>
      <c r="J13" s="181" t="s">
        <v>17</v>
      </c>
      <c r="K13" s="181" t="s">
        <v>246</v>
      </c>
      <c r="L13" s="181" t="s">
        <v>247</v>
      </c>
      <c r="M13" s="181" t="s">
        <v>248</v>
      </c>
      <c r="N13" s="181" t="s">
        <v>88</v>
      </c>
      <c r="O13" s="181" t="s">
        <v>246</v>
      </c>
      <c r="P13" s="181" t="s">
        <v>247</v>
      </c>
      <c r="Q13" s="181" t="s">
        <v>248</v>
      </c>
      <c r="R13" s="181" t="s">
        <v>17</v>
      </c>
      <c r="S13" s="5" t="s">
        <v>451</v>
      </c>
      <c r="T13" s="5" t="s">
        <v>452</v>
      </c>
      <c r="U13" s="5" t="s">
        <v>453</v>
      </c>
      <c r="V13" s="264" t="s">
        <v>454</v>
      </c>
      <c r="W13" s="134"/>
      <c r="X13" s="134"/>
      <c r="Y13" s="134"/>
      <c r="Z13" s="134"/>
      <c r="AA13" s="134"/>
      <c r="AB13" s="134"/>
      <c r="AC13" s="134"/>
      <c r="AD13" s="134"/>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pans="1:256" ht="12.75">
      <c r="A14" s="162">
        <v>1</v>
      </c>
      <c r="B14" s="183">
        <v>2</v>
      </c>
      <c r="C14" s="162">
        <v>3</v>
      </c>
      <c r="D14" s="162">
        <v>4</v>
      </c>
      <c r="E14" s="183">
        <v>5</v>
      </c>
      <c r="F14" s="162">
        <v>6</v>
      </c>
      <c r="G14" s="162">
        <v>7</v>
      </c>
      <c r="H14" s="183">
        <v>8</v>
      </c>
      <c r="I14" s="162">
        <v>9</v>
      </c>
      <c r="J14" s="162">
        <v>10</v>
      </c>
      <c r="K14" s="183">
        <v>11</v>
      </c>
      <c r="L14" s="162">
        <v>12</v>
      </c>
      <c r="M14" s="162">
        <v>13</v>
      </c>
      <c r="N14" s="183">
        <v>14</v>
      </c>
      <c r="O14" s="162">
        <v>15</v>
      </c>
      <c r="P14" s="162">
        <v>16</v>
      </c>
      <c r="Q14" s="183">
        <v>17</v>
      </c>
      <c r="R14" s="162">
        <v>18</v>
      </c>
      <c r="S14" s="162">
        <v>19</v>
      </c>
      <c r="T14" s="183">
        <v>20</v>
      </c>
      <c r="U14" s="162">
        <v>21</v>
      </c>
      <c r="V14" s="162">
        <v>22</v>
      </c>
      <c r="W14" s="184"/>
      <c r="X14" s="184"/>
      <c r="Y14" s="184"/>
      <c r="Z14" s="184"/>
      <c r="AA14" s="184"/>
      <c r="AB14" s="184"/>
      <c r="AC14" s="184"/>
      <c r="AD14" s="184"/>
      <c r="AE14" s="184"/>
      <c r="AF14" s="184"/>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c r="IU14" s="71"/>
      <c r="IV14" s="71"/>
    </row>
    <row r="15" spans="1:256" ht="25.5">
      <c r="A15" s="19"/>
      <c r="B15" s="185" t="s">
        <v>233</v>
      </c>
      <c r="C15" s="19"/>
      <c r="D15" s="19"/>
      <c r="E15" s="19"/>
      <c r="F15" s="261"/>
      <c r="G15" s="8"/>
      <c r="H15" s="8"/>
      <c r="I15" s="8"/>
      <c r="J15" s="261"/>
      <c r="K15" s="660"/>
      <c r="L15" s="661"/>
      <c r="M15" s="8"/>
      <c r="N15" s="8"/>
      <c r="O15" s="660"/>
      <c r="P15" s="661"/>
      <c r="Q15" s="8"/>
      <c r="R15" s="8"/>
      <c r="S15" s="660"/>
      <c r="T15" s="661"/>
      <c r="U15" s="9">
        <v>0</v>
      </c>
      <c r="V15" s="9"/>
      <c r="W15" s="135"/>
      <c r="X15" s="135"/>
      <c r="Y15" s="135"/>
      <c r="Z15" s="135"/>
      <c r="AA15" s="135"/>
      <c r="AB15" s="135"/>
      <c r="AC15" s="135"/>
      <c r="AD15" s="135"/>
      <c r="AE15" s="135"/>
      <c r="AF15" s="135"/>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row>
    <row r="16" spans="1:256" ht="12.75">
      <c r="A16" s="3">
        <v>1</v>
      </c>
      <c r="B16" s="185" t="s">
        <v>180</v>
      </c>
      <c r="C16" s="656">
        <v>1163.5</v>
      </c>
      <c r="D16" s="657"/>
      <c r="E16" s="353">
        <v>0</v>
      </c>
      <c r="F16" s="354">
        <f aca="true" t="shared" si="0" ref="F16:F21">SUM(C16:E16)</f>
        <v>1163.5</v>
      </c>
      <c r="G16" s="658">
        <v>807.79</v>
      </c>
      <c r="H16" s="659"/>
      <c r="I16" s="355">
        <v>0</v>
      </c>
      <c r="J16" s="354">
        <f>SUM(G16:I16)</f>
        <v>807.79</v>
      </c>
      <c r="K16" s="658">
        <v>0</v>
      </c>
      <c r="L16" s="659"/>
      <c r="M16" s="355">
        <v>0</v>
      </c>
      <c r="N16" s="355">
        <f>SUM(K16:M16)</f>
        <v>0</v>
      </c>
      <c r="O16" s="658">
        <f aca="true" t="shared" si="1" ref="O16:O21">G16+K16</f>
        <v>807.79</v>
      </c>
      <c r="P16" s="659"/>
      <c r="Q16" s="355">
        <v>0</v>
      </c>
      <c r="R16" s="355">
        <f>SUM(O16:Q16)</f>
        <v>807.79</v>
      </c>
      <c r="S16" s="658">
        <f>F16-R16</f>
        <v>355.71000000000004</v>
      </c>
      <c r="T16" s="659"/>
      <c r="U16" s="356">
        <v>0</v>
      </c>
      <c r="V16" s="356">
        <f>SUM(S16:U16)</f>
        <v>355.71000000000004</v>
      </c>
      <c r="W16" s="135"/>
      <c r="X16" s="135"/>
      <c r="Y16" s="135"/>
      <c r="Z16" s="135"/>
      <c r="AA16" s="135"/>
      <c r="AB16" s="135"/>
      <c r="AC16" s="135"/>
      <c r="AD16" s="135"/>
      <c r="AE16" s="135"/>
      <c r="AF16" s="135"/>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row>
    <row r="17" spans="1:28" ht="12.75">
      <c r="A17" s="3">
        <v>2</v>
      </c>
      <c r="B17" s="186" t="s">
        <v>124</v>
      </c>
      <c r="C17" s="658">
        <v>15488.12</v>
      </c>
      <c r="D17" s="659"/>
      <c r="E17" s="356">
        <v>0</v>
      </c>
      <c r="F17" s="354">
        <f t="shared" si="0"/>
        <v>15488.12</v>
      </c>
      <c r="G17" s="658">
        <v>10285.47</v>
      </c>
      <c r="H17" s="659"/>
      <c r="I17" s="356">
        <v>0</v>
      </c>
      <c r="J17" s="354">
        <f aca="true" t="shared" si="2" ref="J17:J22">SUM(G17:I17)</f>
        <v>10285.47</v>
      </c>
      <c r="K17" s="658">
        <v>6721.97</v>
      </c>
      <c r="L17" s="659"/>
      <c r="M17" s="356">
        <v>0</v>
      </c>
      <c r="N17" s="355">
        <f aca="true" t="shared" si="3" ref="N17:N22">SUM(K17:M17)</f>
        <v>6721.97</v>
      </c>
      <c r="O17" s="658">
        <f t="shared" si="1"/>
        <v>17007.44</v>
      </c>
      <c r="P17" s="659"/>
      <c r="Q17" s="356">
        <v>0</v>
      </c>
      <c r="R17" s="355">
        <f aca="true" t="shared" si="4" ref="R17:R22">SUM(O17:Q17)</f>
        <v>17007.44</v>
      </c>
      <c r="S17" s="658">
        <f aca="true" t="shared" si="5" ref="S17:S22">F17-R17</f>
        <v>-1519.319999999998</v>
      </c>
      <c r="T17" s="659"/>
      <c r="U17" s="356">
        <v>0</v>
      </c>
      <c r="V17" s="356">
        <f aca="true" t="shared" si="6" ref="V17:V22">SUM(S17:U17)</f>
        <v>-1519.319999999998</v>
      </c>
      <c r="Y17" s="617"/>
      <c r="Z17" s="617"/>
      <c r="AA17" s="617"/>
      <c r="AB17" s="617"/>
    </row>
    <row r="18" spans="1:22" ht="25.5">
      <c r="A18" s="3">
        <v>3</v>
      </c>
      <c r="B18" s="185" t="s">
        <v>125</v>
      </c>
      <c r="C18" s="658">
        <v>400</v>
      </c>
      <c r="D18" s="659"/>
      <c r="E18" s="356">
        <v>0</v>
      </c>
      <c r="F18" s="354">
        <f t="shared" si="0"/>
        <v>400</v>
      </c>
      <c r="G18" s="658">
        <v>228.38</v>
      </c>
      <c r="H18" s="659"/>
      <c r="I18" s="356">
        <v>0</v>
      </c>
      <c r="J18" s="354">
        <f t="shared" si="2"/>
        <v>228.38</v>
      </c>
      <c r="K18" s="658">
        <v>0</v>
      </c>
      <c r="L18" s="659"/>
      <c r="M18" s="356">
        <v>0</v>
      </c>
      <c r="N18" s="355">
        <f t="shared" si="3"/>
        <v>0</v>
      </c>
      <c r="O18" s="658">
        <f t="shared" si="1"/>
        <v>228.38</v>
      </c>
      <c r="P18" s="659"/>
      <c r="Q18" s="356">
        <v>0</v>
      </c>
      <c r="R18" s="355">
        <f t="shared" si="4"/>
        <v>228.38</v>
      </c>
      <c r="S18" s="658">
        <f t="shared" si="5"/>
        <v>171.62</v>
      </c>
      <c r="T18" s="659"/>
      <c r="U18" s="356">
        <v>0</v>
      </c>
      <c r="V18" s="356">
        <f t="shared" si="6"/>
        <v>171.62</v>
      </c>
    </row>
    <row r="19" spans="1:22" ht="12.75">
      <c r="A19" s="3">
        <v>4</v>
      </c>
      <c r="B19" s="186" t="s">
        <v>126</v>
      </c>
      <c r="C19" s="658">
        <v>310</v>
      </c>
      <c r="D19" s="659"/>
      <c r="E19" s="356">
        <v>0</v>
      </c>
      <c r="F19" s="354">
        <f t="shared" si="0"/>
        <v>310</v>
      </c>
      <c r="G19" s="658">
        <v>148.13</v>
      </c>
      <c r="H19" s="659"/>
      <c r="I19" s="356">
        <v>0</v>
      </c>
      <c r="J19" s="354">
        <f t="shared" si="2"/>
        <v>148.13</v>
      </c>
      <c r="K19" s="658">
        <v>0</v>
      </c>
      <c r="L19" s="659"/>
      <c r="M19" s="356">
        <v>0</v>
      </c>
      <c r="N19" s="355">
        <f t="shared" si="3"/>
        <v>0</v>
      </c>
      <c r="O19" s="658">
        <f>G19+K19</f>
        <v>148.13</v>
      </c>
      <c r="P19" s="659"/>
      <c r="Q19" s="356">
        <v>0</v>
      </c>
      <c r="R19" s="355">
        <f t="shared" si="4"/>
        <v>148.13</v>
      </c>
      <c r="S19" s="658">
        <f t="shared" si="5"/>
        <v>161.87</v>
      </c>
      <c r="T19" s="659"/>
      <c r="U19" s="356">
        <v>0</v>
      </c>
      <c r="V19" s="356">
        <f t="shared" si="6"/>
        <v>161.87</v>
      </c>
    </row>
    <row r="20" spans="1:22" ht="25.5">
      <c r="A20" s="3">
        <v>5</v>
      </c>
      <c r="B20" s="185" t="s">
        <v>127</v>
      </c>
      <c r="C20" s="658">
        <v>9996.31</v>
      </c>
      <c r="D20" s="659"/>
      <c r="E20" s="356">
        <v>0</v>
      </c>
      <c r="F20" s="354">
        <f t="shared" si="0"/>
        <v>9996.31</v>
      </c>
      <c r="G20" s="658">
        <v>1749.18</v>
      </c>
      <c r="H20" s="659"/>
      <c r="I20" s="356">
        <v>0</v>
      </c>
      <c r="J20" s="354">
        <f>SUM(G20:I20)</f>
        <v>1749.18</v>
      </c>
      <c r="K20" s="658">
        <v>7929.62</v>
      </c>
      <c r="L20" s="659"/>
      <c r="M20" s="356">
        <v>0</v>
      </c>
      <c r="N20" s="355">
        <f t="shared" si="3"/>
        <v>7929.62</v>
      </c>
      <c r="O20" s="658">
        <f t="shared" si="1"/>
        <v>9678.8</v>
      </c>
      <c r="P20" s="659"/>
      <c r="Q20" s="356">
        <v>0</v>
      </c>
      <c r="R20" s="355">
        <f t="shared" si="4"/>
        <v>9678.8</v>
      </c>
      <c r="S20" s="658">
        <f t="shared" si="5"/>
        <v>317.5100000000002</v>
      </c>
      <c r="T20" s="659"/>
      <c r="U20" s="356">
        <v>0</v>
      </c>
      <c r="V20" s="356">
        <f t="shared" si="6"/>
        <v>317.5100000000002</v>
      </c>
    </row>
    <row r="21" spans="1:22" ht="12.75">
      <c r="A21" s="3">
        <v>6</v>
      </c>
      <c r="B21" s="185" t="s">
        <v>880</v>
      </c>
      <c r="C21" s="658">
        <v>6642.07</v>
      </c>
      <c r="D21" s="659"/>
      <c r="E21" s="356">
        <v>0</v>
      </c>
      <c r="F21" s="354">
        <f t="shared" si="0"/>
        <v>6642.07</v>
      </c>
      <c r="G21" s="658">
        <v>0</v>
      </c>
      <c r="H21" s="659"/>
      <c r="I21" s="356">
        <v>0</v>
      </c>
      <c r="J21" s="354">
        <f t="shared" si="2"/>
        <v>0</v>
      </c>
      <c r="K21" s="658">
        <v>6000</v>
      </c>
      <c r="L21" s="659"/>
      <c r="M21" s="356">
        <v>0</v>
      </c>
      <c r="N21" s="355">
        <f t="shared" si="3"/>
        <v>6000</v>
      </c>
      <c r="O21" s="658">
        <f t="shared" si="1"/>
        <v>6000</v>
      </c>
      <c r="P21" s="659"/>
      <c r="Q21" s="356">
        <v>0</v>
      </c>
      <c r="R21" s="355">
        <f t="shared" si="4"/>
        <v>6000</v>
      </c>
      <c r="S21" s="658">
        <f t="shared" si="5"/>
        <v>642.0699999999997</v>
      </c>
      <c r="T21" s="659"/>
      <c r="U21" s="356">
        <v>0</v>
      </c>
      <c r="V21" s="356">
        <f t="shared" si="6"/>
        <v>642.0699999999997</v>
      </c>
    </row>
    <row r="22" spans="1:22" s="16" customFormat="1" ht="12.75">
      <c r="A22" s="260"/>
      <c r="B22" s="275" t="s">
        <v>88</v>
      </c>
      <c r="C22" s="656">
        <f>SUM(C16:C21)</f>
        <v>34000</v>
      </c>
      <c r="D22" s="657"/>
      <c r="E22" s="357">
        <v>0</v>
      </c>
      <c r="F22" s="354">
        <f>SUM(F16:F21)</f>
        <v>34000</v>
      </c>
      <c r="G22" s="656">
        <f>SUM(G16:G21)</f>
        <v>13218.949999999997</v>
      </c>
      <c r="H22" s="657"/>
      <c r="I22" s="357"/>
      <c r="J22" s="354">
        <f t="shared" si="2"/>
        <v>13218.949999999997</v>
      </c>
      <c r="K22" s="656">
        <f>SUM(K16:K21)</f>
        <v>20651.59</v>
      </c>
      <c r="L22" s="657"/>
      <c r="M22" s="357"/>
      <c r="N22" s="355">
        <f t="shared" si="3"/>
        <v>20651.59</v>
      </c>
      <c r="O22" s="658">
        <f>SUM(O16:O21)</f>
        <v>33870.54</v>
      </c>
      <c r="P22" s="659"/>
      <c r="Q22" s="357">
        <v>0</v>
      </c>
      <c r="R22" s="355">
        <f t="shared" si="4"/>
        <v>33870.54</v>
      </c>
      <c r="S22" s="658">
        <f t="shared" si="5"/>
        <v>129.45999999999913</v>
      </c>
      <c r="T22" s="659"/>
      <c r="U22" s="357">
        <v>0</v>
      </c>
      <c r="V22" s="356">
        <f t="shared" si="6"/>
        <v>129.45999999999913</v>
      </c>
    </row>
    <row r="23" spans="1:22" ht="25.5">
      <c r="A23" s="3"/>
      <c r="B23" s="187" t="s">
        <v>234</v>
      </c>
      <c r="C23" s="9"/>
      <c r="D23" s="9"/>
      <c r="E23" s="9"/>
      <c r="F23" s="262"/>
      <c r="G23" s="9"/>
      <c r="H23" s="9"/>
      <c r="I23" s="9"/>
      <c r="J23" s="262"/>
      <c r="K23" s="9"/>
      <c r="L23" s="9"/>
      <c r="M23" s="9"/>
      <c r="N23" s="9"/>
      <c r="O23" s="9"/>
      <c r="P23" s="9"/>
      <c r="Q23" s="9"/>
      <c r="R23" s="9"/>
      <c r="S23" s="9"/>
      <c r="T23" s="9"/>
      <c r="U23" s="9"/>
      <c r="V23" s="9"/>
    </row>
    <row r="24" spans="1:22" ht="12.75">
      <c r="A24" s="3">
        <v>7</v>
      </c>
      <c r="B24" s="185" t="s">
        <v>182</v>
      </c>
      <c r="C24" s="660">
        <v>0</v>
      </c>
      <c r="D24" s="661"/>
      <c r="E24" s="9">
        <v>0</v>
      </c>
      <c r="F24" s="262">
        <v>0</v>
      </c>
      <c r="G24" s="660">
        <v>0</v>
      </c>
      <c r="H24" s="661"/>
      <c r="I24" s="9">
        <v>0</v>
      </c>
      <c r="J24" s="262"/>
      <c r="K24" s="660">
        <v>0</v>
      </c>
      <c r="L24" s="661"/>
      <c r="M24" s="9">
        <v>0</v>
      </c>
      <c r="N24" s="9">
        <v>0</v>
      </c>
      <c r="O24" s="660">
        <v>0</v>
      </c>
      <c r="P24" s="661"/>
      <c r="Q24" s="9">
        <v>0</v>
      </c>
      <c r="R24" s="9">
        <v>0</v>
      </c>
      <c r="S24" s="660">
        <v>0</v>
      </c>
      <c r="T24" s="661"/>
      <c r="U24" s="9">
        <v>0</v>
      </c>
      <c r="V24" s="9"/>
    </row>
    <row r="25" spans="1:22" ht="12.75">
      <c r="A25" s="3">
        <v>8</v>
      </c>
      <c r="B25" s="186" t="s">
        <v>129</v>
      </c>
      <c r="C25" s="660">
        <v>0</v>
      </c>
      <c r="D25" s="661"/>
      <c r="E25" s="9">
        <v>0</v>
      </c>
      <c r="F25" s="262">
        <v>0</v>
      </c>
      <c r="G25" s="660">
        <v>0</v>
      </c>
      <c r="H25" s="661"/>
      <c r="I25" s="9">
        <v>0</v>
      </c>
      <c r="J25" s="262"/>
      <c r="K25" s="660">
        <v>0</v>
      </c>
      <c r="L25" s="661"/>
      <c r="M25" s="9">
        <v>0</v>
      </c>
      <c r="N25" s="9">
        <v>0</v>
      </c>
      <c r="O25" s="660">
        <v>0</v>
      </c>
      <c r="P25" s="661"/>
      <c r="Q25" s="9">
        <v>0</v>
      </c>
      <c r="R25" s="9">
        <v>0</v>
      </c>
      <c r="S25" s="660">
        <v>0</v>
      </c>
      <c r="T25" s="661"/>
      <c r="U25" s="9">
        <v>0</v>
      </c>
      <c r="V25" s="9"/>
    </row>
    <row r="26" spans="1:22" ht="12.75">
      <c r="A26" s="9"/>
      <c r="B26" s="186" t="s">
        <v>88</v>
      </c>
      <c r="C26" s="660">
        <v>0</v>
      </c>
      <c r="D26" s="661"/>
      <c r="E26" s="9">
        <v>0</v>
      </c>
      <c r="F26" s="262">
        <v>0</v>
      </c>
      <c r="G26" s="660">
        <v>0</v>
      </c>
      <c r="H26" s="661"/>
      <c r="I26" s="9">
        <v>0</v>
      </c>
      <c r="J26" s="262"/>
      <c r="K26" s="660">
        <v>0</v>
      </c>
      <c r="L26" s="661"/>
      <c r="M26" s="9">
        <v>0</v>
      </c>
      <c r="N26" s="9">
        <v>0</v>
      </c>
      <c r="O26" s="660">
        <v>0</v>
      </c>
      <c r="P26" s="661"/>
      <c r="Q26" s="9">
        <v>0</v>
      </c>
      <c r="R26" s="9">
        <v>0</v>
      </c>
      <c r="S26" s="660">
        <v>0</v>
      </c>
      <c r="T26" s="661"/>
      <c r="U26" s="9">
        <v>0</v>
      </c>
      <c r="V26" s="9"/>
    </row>
    <row r="27" spans="1:22" ht="12.75">
      <c r="A27" s="9"/>
      <c r="B27" s="186" t="s">
        <v>35</v>
      </c>
      <c r="C27" s="658">
        <f>SUM(C24:C26)</f>
        <v>0</v>
      </c>
      <c r="D27" s="661"/>
      <c r="E27" s="9">
        <v>0</v>
      </c>
      <c r="F27" s="262"/>
      <c r="G27" s="660"/>
      <c r="H27" s="661"/>
      <c r="I27" s="9">
        <v>0</v>
      </c>
      <c r="J27" s="262"/>
      <c r="K27" s="660"/>
      <c r="L27" s="661"/>
      <c r="M27" s="9">
        <v>0</v>
      </c>
      <c r="N27" s="9">
        <v>0</v>
      </c>
      <c r="O27" s="660"/>
      <c r="P27" s="661"/>
      <c r="Q27" s="9">
        <v>0</v>
      </c>
      <c r="R27" s="9">
        <v>0</v>
      </c>
      <c r="S27" s="660"/>
      <c r="T27" s="661"/>
      <c r="U27" s="9">
        <v>0</v>
      </c>
      <c r="V27" s="9"/>
    </row>
    <row r="29" spans="2:18" ht="43.5" customHeight="1">
      <c r="B29" s="579" t="s">
        <v>1057</v>
      </c>
      <c r="C29" s="662" t="s">
        <v>1056</v>
      </c>
      <c r="D29" s="662"/>
      <c r="E29" s="662"/>
      <c r="F29" s="662"/>
      <c r="G29" s="662"/>
      <c r="H29" s="662"/>
      <c r="I29" s="662"/>
      <c r="J29" s="662"/>
      <c r="K29" s="662"/>
      <c r="L29" s="662"/>
      <c r="M29" s="662"/>
      <c r="N29" s="662"/>
      <c r="O29" s="662"/>
      <c r="P29" s="662"/>
      <c r="Q29" s="662"/>
      <c r="R29" s="662"/>
    </row>
    <row r="31" spans="1:32" ht="25.5" customHeight="1">
      <c r="A31" s="15" t="s">
        <v>12</v>
      </c>
      <c r="B31" s="15"/>
      <c r="C31" s="15"/>
      <c r="D31" s="15"/>
      <c r="E31" s="15"/>
      <c r="F31" s="15"/>
      <c r="G31" s="15"/>
      <c r="H31" s="15"/>
      <c r="I31" s="15"/>
      <c r="J31" s="15"/>
      <c r="K31" s="15"/>
      <c r="L31" s="15"/>
      <c r="M31" s="15"/>
      <c r="N31" s="15"/>
      <c r="O31" s="15"/>
      <c r="P31" s="15"/>
      <c r="Q31" s="641" t="s">
        <v>1040</v>
      </c>
      <c r="R31" s="641"/>
      <c r="S31" s="641"/>
      <c r="T31" s="641"/>
      <c r="U31" s="641"/>
      <c r="V31" s="641"/>
      <c r="W31" s="641"/>
      <c r="X31" s="16"/>
      <c r="Y31" s="16"/>
      <c r="Z31" s="16"/>
      <c r="AA31" s="16"/>
      <c r="AE31" s="16"/>
      <c r="AF31" s="16"/>
    </row>
    <row r="32" spans="1:32" ht="12.75" customHeight="1">
      <c r="A32" s="89"/>
      <c r="B32" s="89"/>
      <c r="C32" s="89"/>
      <c r="D32" s="89"/>
      <c r="E32" s="89"/>
      <c r="F32" s="89"/>
      <c r="G32" s="89"/>
      <c r="H32" s="89"/>
      <c r="I32" s="89"/>
      <c r="J32" s="89"/>
      <c r="K32" s="89"/>
      <c r="L32" s="89"/>
      <c r="M32" s="89"/>
      <c r="N32" s="89"/>
      <c r="O32" s="89"/>
      <c r="P32" s="89"/>
      <c r="Q32" s="641"/>
      <c r="R32" s="641"/>
      <c r="S32" s="641"/>
      <c r="T32" s="641"/>
      <c r="U32" s="641"/>
      <c r="V32" s="641"/>
      <c r="W32" s="641"/>
      <c r="X32" s="89"/>
      <c r="Y32" s="89"/>
      <c r="Z32" s="89"/>
      <c r="AA32" s="89"/>
      <c r="AB32" s="89"/>
      <c r="AC32" s="89"/>
      <c r="AD32" s="89"/>
      <c r="AE32" s="16"/>
      <c r="AF32" s="16"/>
    </row>
    <row r="33" spans="1:37" ht="12.75" customHeight="1">
      <c r="A33" s="89"/>
      <c r="B33" s="89"/>
      <c r="C33" s="89"/>
      <c r="D33" s="89"/>
      <c r="E33" s="89"/>
      <c r="F33" s="89"/>
      <c r="G33" s="89"/>
      <c r="H33" s="89"/>
      <c r="I33" s="89"/>
      <c r="J33" s="89"/>
      <c r="K33" s="89"/>
      <c r="L33" s="89"/>
      <c r="M33" s="89"/>
      <c r="N33" s="89"/>
      <c r="O33" s="89"/>
      <c r="P33" s="89"/>
      <c r="Q33" s="641"/>
      <c r="R33" s="641"/>
      <c r="S33" s="641"/>
      <c r="T33" s="641"/>
      <c r="U33" s="641"/>
      <c r="V33" s="641"/>
      <c r="W33" s="641"/>
      <c r="X33" s="134"/>
      <c r="Y33" s="134"/>
      <c r="Z33" s="134"/>
      <c r="AA33" s="134"/>
      <c r="AB33" s="134"/>
      <c r="AC33" s="134"/>
      <c r="AD33" s="134"/>
      <c r="AE33" s="134"/>
      <c r="AF33" s="134"/>
      <c r="AG33" s="134"/>
      <c r="AH33" s="134"/>
      <c r="AI33" s="134"/>
      <c r="AJ33" s="134"/>
      <c r="AK33" s="134"/>
    </row>
    <row r="34" spans="1:32" ht="12.75">
      <c r="A34" s="15"/>
      <c r="B34" s="15"/>
      <c r="C34" s="15"/>
      <c r="D34" s="15"/>
      <c r="E34" s="15"/>
      <c r="F34" s="15"/>
      <c r="G34" s="15"/>
      <c r="H34" s="15"/>
      <c r="I34" s="15"/>
      <c r="J34" s="15"/>
      <c r="K34" s="15"/>
      <c r="L34" s="15"/>
      <c r="M34" s="15"/>
      <c r="N34" s="15"/>
      <c r="O34" s="15"/>
      <c r="P34" s="15"/>
      <c r="Q34" s="641"/>
      <c r="R34" s="641"/>
      <c r="S34" s="641"/>
      <c r="T34" s="641"/>
      <c r="U34" s="641"/>
      <c r="V34" s="641"/>
      <c r="W34" s="641"/>
      <c r="X34" s="15"/>
      <c r="Y34" s="15"/>
      <c r="Z34" s="15"/>
      <c r="AE34" s="15"/>
      <c r="AF34" s="15"/>
    </row>
  </sheetData>
  <sheetProtection/>
  <mergeCells count="76">
    <mergeCell ref="C29:R29"/>
    <mergeCell ref="Q31:W34"/>
    <mergeCell ref="K21:L21"/>
    <mergeCell ref="O21:P21"/>
    <mergeCell ref="S21:T21"/>
    <mergeCell ref="K27:L27"/>
    <mergeCell ref="O24:P24"/>
    <mergeCell ref="O25:P25"/>
    <mergeCell ref="O26:P26"/>
    <mergeCell ref="O27:P27"/>
    <mergeCell ref="S24:T24"/>
    <mergeCell ref="S25:T25"/>
    <mergeCell ref="S26:T26"/>
    <mergeCell ref="S27:T27"/>
    <mergeCell ref="C27:D27"/>
    <mergeCell ref="G24:H24"/>
    <mergeCell ref="G25:H25"/>
    <mergeCell ref="G26:H26"/>
    <mergeCell ref="G27:H27"/>
    <mergeCell ref="K24:L24"/>
    <mergeCell ref="S22:T22"/>
    <mergeCell ref="C21:D21"/>
    <mergeCell ref="C24:D24"/>
    <mergeCell ref="C25:D25"/>
    <mergeCell ref="C26:D26"/>
    <mergeCell ref="K25:L25"/>
    <mergeCell ref="K26:L26"/>
    <mergeCell ref="G21:H21"/>
    <mergeCell ref="C22:D22"/>
    <mergeCell ref="G22:H22"/>
    <mergeCell ref="K22:L22"/>
    <mergeCell ref="O22:P22"/>
    <mergeCell ref="S15:T15"/>
    <mergeCell ref="S16:T16"/>
    <mergeCell ref="S17:T17"/>
    <mergeCell ref="S18:T18"/>
    <mergeCell ref="S19:T19"/>
    <mergeCell ref="S20:T20"/>
    <mergeCell ref="O15:P15"/>
    <mergeCell ref="O16:P16"/>
    <mergeCell ref="O17:P17"/>
    <mergeCell ref="O18:P18"/>
    <mergeCell ref="O19:P19"/>
    <mergeCell ref="O20:P20"/>
    <mergeCell ref="K15:L15"/>
    <mergeCell ref="K16:L16"/>
    <mergeCell ref="K17:L17"/>
    <mergeCell ref="K18:L18"/>
    <mergeCell ref="K19:L19"/>
    <mergeCell ref="K20:L20"/>
    <mergeCell ref="C16:D16"/>
    <mergeCell ref="C17:D17"/>
    <mergeCell ref="C18:D18"/>
    <mergeCell ref="C19:D19"/>
    <mergeCell ref="C20:D20"/>
    <mergeCell ref="G16:H16"/>
    <mergeCell ref="G17:H17"/>
    <mergeCell ref="G18:H18"/>
    <mergeCell ref="G19:H19"/>
    <mergeCell ref="G20:H20"/>
    <mergeCell ref="S11:V12"/>
    <mergeCell ref="G2:O2"/>
    <mergeCell ref="A3:U3"/>
    <mergeCell ref="A4:U4"/>
    <mergeCell ref="A6:U6"/>
    <mergeCell ref="A8:C8"/>
    <mergeCell ref="Y17:AB17"/>
    <mergeCell ref="AB10:AD10"/>
    <mergeCell ref="A11:A12"/>
    <mergeCell ref="B11:B12"/>
    <mergeCell ref="C11:F12"/>
    <mergeCell ref="G12:J12"/>
    <mergeCell ref="K12:N12"/>
    <mergeCell ref="O12:R12"/>
    <mergeCell ref="G11:R11"/>
    <mergeCell ref="U10:V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86" r:id="rId1"/>
  <colBreaks count="1" manualBreakCount="1">
    <brk id="23" max="65535" man="1"/>
  </colBreaks>
</worksheet>
</file>

<file path=xl/worksheets/sheet50.xml><?xml version="1.0" encoding="utf-8"?>
<worksheet xmlns="http://schemas.openxmlformats.org/spreadsheetml/2006/main" xmlns:r="http://schemas.openxmlformats.org/officeDocument/2006/relationships">
  <sheetPr>
    <tabColor rgb="FFFFFF00"/>
    <pageSetUpPr fitToPage="1"/>
  </sheetPr>
  <dimension ref="A1:P39"/>
  <sheetViews>
    <sheetView view="pageBreakPreview" zoomScale="90" zoomScaleSheetLayoutView="90" zoomScalePageLayoutView="0" workbookViewId="0" topLeftCell="A19">
      <selection activeCell="M37" sqref="M37:P39"/>
    </sheetView>
  </sheetViews>
  <sheetFormatPr defaultColWidth="9.140625" defaultRowHeight="12.75"/>
  <cols>
    <col min="1" max="1" width="8.57421875" style="224" customWidth="1"/>
    <col min="2" max="2" width="16.421875" style="224" customWidth="1"/>
    <col min="3" max="3" width="12.00390625" style="224" customWidth="1"/>
    <col min="4" max="4" width="15.140625" style="224" customWidth="1"/>
    <col min="5" max="5" width="8.7109375" style="224" customWidth="1"/>
    <col min="6" max="6" width="7.28125" style="224" customWidth="1"/>
    <col min="7" max="7" width="7.421875" style="224" customWidth="1"/>
    <col min="8" max="8" width="6.28125" style="224" customWidth="1"/>
    <col min="9" max="9" width="6.57421875" style="224" customWidth="1"/>
    <col min="10" max="10" width="6.7109375" style="224" customWidth="1"/>
    <col min="11" max="11" width="7.140625" style="224" customWidth="1"/>
    <col min="12" max="12" width="8.140625" style="224" customWidth="1"/>
    <col min="13" max="13" width="9.28125" style="224" customWidth="1"/>
    <col min="14" max="15" width="11.421875" style="224" customWidth="1"/>
    <col min="16" max="16" width="15.8515625" style="224" customWidth="1"/>
    <col min="17" max="16384" width="9.140625" style="224" customWidth="1"/>
  </cols>
  <sheetData>
    <row r="1" spans="8:12" ht="12.75">
      <c r="H1" s="832"/>
      <c r="I1" s="832"/>
      <c r="L1" s="227" t="s">
        <v>523</v>
      </c>
    </row>
    <row r="2" spans="4:12" ht="12.75">
      <c r="D2" s="832" t="s">
        <v>475</v>
      </c>
      <c r="E2" s="832"/>
      <c r="F2" s="832"/>
      <c r="G2" s="832"/>
      <c r="H2" s="226"/>
      <c r="I2" s="226"/>
      <c r="L2" s="227"/>
    </row>
    <row r="3" spans="1:13" s="228" customFormat="1" ht="15.75">
      <c r="A3" s="833" t="s">
        <v>701</v>
      </c>
      <c r="B3" s="833"/>
      <c r="C3" s="833"/>
      <c r="D3" s="833"/>
      <c r="E3" s="833"/>
      <c r="F3" s="833"/>
      <c r="G3" s="833"/>
      <c r="H3" s="833"/>
      <c r="I3" s="833"/>
      <c r="J3" s="833"/>
      <c r="K3" s="833"/>
      <c r="L3" s="833"/>
      <c r="M3" s="833"/>
    </row>
    <row r="4" spans="1:13" s="228" customFormat="1" ht="20.25" customHeight="1">
      <c r="A4" s="833" t="s">
        <v>767</v>
      </c>
      <c r="B4" s="833"/>
      <c r="C4" s="833"/>
      <c r="D4" s="833"/>
      <c r="E4" s="833"/>
      <c r="F4" s="833"/>
      <c r="G4" s="833"/>
      <c r="H4" s="833"/>
      <c r="I4" s="833"/>
      <c r="J4" s="833"/>
      <c r="K4" s="833"/>
      <c r="L4" s="833"/>
      <c r="M4" s="833"/>
    </row>
    <row r="6" spans="1:10" ht="12.75">
      <c r="A6" s="229" t="s">
        <v>160</v>
      </c>
      <c r="B6" s="230"/>
      <c r="C6" s="231"/>
      <c r="D6" s="231"/>
      <c r="E6" s="231"/>
      <c r="F6" s="231"/>
      <c r="G6" s="231"/>
      <c r="H6" s="231"/>
      <c r="I6" s="231"/>
      <c r="J6" s="231"/>
    </row>
    <row r="8" spans="1:16" s="232" customFormat="1" ht="15" customHeight="1">
      <c r="A8" s="224"/>
      <c r="B8" s="224"/>
      <c r="C8" s="224"/>
      <c r="D8" s="224"/>
      <c r="E8" s="224"/>
      <c r="F8" s="224"/>
      <c r="G8" s="224"/>
      <c r="H8" s="224"/>
      <c r="I8" s="224"/>
      <c r="J8" s="224"/>
      <c r="K8" s="698" t="s">
        <v>776</v>
      </c>
      <c r="L8" s="698"/>
      <c r="M8" s="698"/>
      <c r="N8" s="698"/>
      <c r="O8" s="698"/>
      <c r="P8" s="698"/>
    </row>
    <row r="9" spans="1:16" s="232" customFormat="1" ht="20.25" customHeight="1">
      <c r="A9" s="781" t="s">
        <v>2</v>
      </c>
      <c r="B9" s="781" t="s">
        <v>3</v>
      </c>
      <c r="C9" s="786" t="s">
        <v>270</v>
      </c>
      <c r="D9" s="786" t="s">
        <v>271</v>
      </c>
      <c r="E9" s="831" t="s">
        <v>272</v>
      </c>
      <c r="F9" s="831"/>
      <c r="G9" s="831"/>
      <c r="H9" s="831"/>
      <c r="I9" s="831"/>
      <c r="J9" s="831"/>
      <c r="K9" s="831"/>
      <c r="L9" s="831"/>
      <c r="M9" s="831"/>
      <c r="N9" s="831"/>
      <c r="O9" s="831"/>
      <c r="P9" s="831"/>
    </row>
    <row r="10" spans="1:16" s="232" customFormat="1" ht="35.25" customHeight="1">
      <c r="A10" s="834"/>
      <c r="B10" s="834"/>
      <c r="C10" s="787"/>
      <c r="D10" s="787"/>
      <c r="E10" s="308" t="s">
        <v>793</v>
      </c>
      <c r="F10" s="308" t="s">
        <v>273</v>
      </c>
      <c r="G10" s="308" t="s">
        <v>274</v>
      </c>
      <c r="H10" s="308" t="s">
        <v>275</v>
      </c>
      <c r="I10" s="308" t="s">
        <v>276</v>
      </c>
      <c r="J10" s="308" t="s">
        <v>277</v>
      </c>
      <c r="K10" s="308" t="s">
        <v>278</v>
      </c>
      <c r="L10" s="308" t="s">
        <v>279</v>
      </c>
      <c r="M10" s="308" t="s">
        <v>794</v>
      </c>
      <c r="N10" s="245" t="s">
        <v>795</v>
      </c>
      <c r="O10" s="245" t="s">
        <v>796</v>
      </c>
      <c r="P10" s="245" t="s">
        <v>797</v>
      </c>
    </row>
    <row r="11" spans="1:16" s="232" customFormat="1" ht="12.75" customHeight="1">
      <c r="A11" s="235">
        <v>1</v>
      </c>
      <c r="B11" s="235">
        <v>2</v>
      </c>
      <c r="C11" s="235">
        <v>3</v>
      </c>
      <c r="D11" s="235">
        <v>4</v>
      </c>
      <c r="E11" s="235">
        <v>5</v>
      </c>
      <c r="F11" s="235">
        <v>6</v>
      </c>
      <c r="G11" s="235">
        <v>7</v>
      </c>
      <c r="H11" s="235">
        <v>8</v>
      </c>
      <c r="I11" s="235">
        <v>9</v>
      </c>
      <c r="J11" s="235">
        <v>10</v>
      </c>
      <c r="K11" s="235">
        <v>11</v>
      </c>
      <c r="L11" s="235">
        <v>12</v>
      </c>
      <c r="M11" s="235">
        <v>13</v>
      </c>
      <c r="N11" s="235">
        <v>14</v>
      </c>
      <c r="O11" s="235">
        <v>15</v>
      </c>
      <c r="P11" s="235">
        <v>16</v>
      </c>
    </row>
    <row r="12" spans="1:16" ht="12.75">
      <c r="A12" s="19">
        <v>1</v>
      </c>
      <c r="B12" s="20" t="s">
        <v>886</v>
      </c>
      <c r="C12" s="180">
        <v>775</v>
      </c>
      <c r="D12" s="180">
        <v>775</v>
      </c>
      <c r="E12" s="180">
        <v>775</v>
      </c>
      <c r="F12" s="180">
        <v>775</v>
      </c>
      <c r="G12" s="180">
        <v>775</v>
      </c>
      <c r="H12" s="180">
        <v>775</v>
      </c>
      <c r="I12" s="180">
        <v>775</v>
      </c>
      <c r="J12" s="180">
        <v>775</v>
      </c>
      <c r="K12" s="180">
        <v>775</v>
      </c>
      <c r="L12" s="180">
        <v>775</v>
      </c>
      <c r="M12" s="180">
        <v>775</v>
      </c>
      <c r="N12" s="180">
        <v>775</v>
      </c>
      <c r="O12" s="180">
        <v>775</v>
      </c>
      <c r="P12" s="180">
        <v>775</v>
      </c>
    </row>
    <row r="13" spans="1:16" ht="12.75">
      <c r="A13" s="19">
        <v>2</v>
      </c>
      <c r="B13" s="20" t="s">
        <v>887</v>
      </c>
      <c r="C13" s="180">
        <v>1120</v>
      </c>
      <c r="D13" s="180">
        <v>1120</v>
      </c>
      <c r="E13" s="180">
        <v>1120</v>
      </c>
      <c r="F13" s="180">
        <v>1120</v>
      </c>
      <c r="G13" s="180">
        <v>1120</v>
      </c>
      <c r="H13" s="180">
        <v>1120</v>
      </c>
      <c r="I13" s="180">
        <v>1120</v>
      </c>
      <c r="J13" s="180">
        <v>1120</v>
      </c>
      <c r="K13" s="180">
        <v>1120</v>
      </c>
      <c r="L13" s="180">
        <v>1120</v>
      </c>
      <c r="M13" s="180">
        <v>1120</v>
      </c>
      <c r="N13" s="180">
        <v>1120</v>
      </c>
      <c r="O13" s="180">
        <v>1120</v>
      </c>
      <c r="P13" s="180">
        <v>1120</v>
      </c>
    </row>
    <row r="14" spans="1:16" ht="12.75">
      <c r="A14" s="19">
        <v>3</v>
      </c>
      <c r="B14" s="20" t="s">
        <v>888</v>
      </c>
      <c r="C14" s="180">
        <v>388</v>
      </c>
      <c r="D14" s="180">
        <v>388</v>
      </c>
      <c r="E14" s="160">
        <v>388</v>
      </c>
      <c r="F14" s="160">
        <v>388</v>
      </c>
      <c r="G14" s="160">
        <v>388</v>
      </c>
      <c r="H14" s="160">
        <v>388</v>
      </c>
      <c r="I14" s="180">
        <v>388</v>
      </c>
      <c r="J14" s="180">
        <v>388</v>
      </c>
      <c r="K14" s="180">
        <v>388</v>
      </c>
      <c r="L14" s="180">
        <v>388</v>
      </c>
      <c r="M14" s="180">
        <v>388</v>
      </c>
      <c r="N14" s="180">
        <v>388</v>
      </c>
      <c r="O14" s="180">
        <v>388</v>
      </c>
      <c r="P14" s="180">
        <v>388</v>
      </c>
    </row>
    <row r="15" spans="1:16" s="151" customFormat="1" ht="12.75" customHeight="1">
      <c r="A15" s="19">
        <v>4</v>
      </c>
      <c r="B15" s="20" t="s">
        <v>889</v>
      </c>
      <c r="C15" s="180">
        <v>618</v>
      </c>
      <c r="D15" s="180">
        <v>618</v>
      </c>
      <c r="E15" s="180">
        <v>618</v>
      </c>
      <c r="F15" s="180">
        <v>618</v>
      </c>
      <c r="G15" s="180">
        <v>618</v>
      </c>
      <c r="H15" s="160">
        <v>618</v>
      </c>
      <c r="I15" s="180">
        <v>618</v>
      </c>
      <c r="J15" s="160">
        <v>618</v>
      </c>
      <c r="K15" s="160">
        <v>618</v>
      </c>
      <c r="L15" s="160">
        <v>618</v>
      </c>
      <c r="M15" s="160">
        <v>618</v>
      </c>
      <c r="N15" s="160">
        <v>618</v>
      </c>
      <c r="O15" s="160">
        <v>618</v>
      </c>
      <c r="P15" s="160">
        <v>618</v>
      </c>
    </row>
    <row r="16" spans="1:16" s="151" customFormat="1" ht="12.75" customHeight="1">
      <c r="A16" s="19">
        <v>5</v>
      </c>
      <c r="B16" s="20" t="s">
        <v>890</v>
      </c>
      <c r="C16" s="153">
        <v>598</v>
      </c>
      <c r="D16" s="153">
        <v>598</v>
      </c>
      <c r="E16" s="153">
        <v>598</v>
      </c>
      <c r="F16" s="153">
        <v>598</v>
      </c>
      <c r="G16" s="153">
        <v>598</v>
      </c>
      <c r="H16" s="153">
        <v>598</v>
      </c>
      <c r="I16" s="153">
        <v>598</v>
      </c>
      <c r="J16" s="160">
        <v>598</v>
      </c>
      <c r="K16" s="160">
        <v>598</v>
      </c>
      <c r="L16" s="160">
        <v>598</v>
      </c>
      <c r="M16" s="160">
        <v>598</v>
      </c>
      <c r="N16" s="160">
        <v>598</v>
      </c>
      <c r="O16" s="160">
        <v>598</v>
      </c>
      <c r="P16" s="160">
        <v>598</v>
      </c>
    </row>
    <row r="17" spans="1:16" s="151" customFormat="1" ht="12.75" customHeight="1">
      <c r="A17" s="19">
        <v>6</v>
      </c>
      <c r="B17" s="20" t="s">
        <v>891</v>
      </c>
      <c r="C17" s="153">
        <v>868</v>
      </c>
      <c r="D17" s="153">
        <v>868</v>
      </c>
      <c r="E17" s="153">
        <v>868</v>
      </c>
      <c r="F17" s="153">
        <v>868</v>
      </c>
      <c r="G17" s="153">
        <v>868</v>
      </c>
      <c r="H17" s="153">
        <v>868</v>
      </c>
      <c r="I17" s="153">
        <v>868</v>
      </c>
      <c r="J17" s="160">
        <v>868</v>
      </c>
      <c r="K17" s="160">
        <v>868</v>
      </c>
      <c r="L17" s="160">
        <v>868</v>
      </c>
      <c r="M17" s="160">
        <v>868</v>
      </c>
      <c r="N17" s="160">
        <v>868</v>
      </c>
      <c r="O17" s="160">
        <v>868</v>
      </c>
      <c r="P17" s="160">
        <v>868</v>
      </c>
    </row>
    <row r="18" spans="1:16" ht="12.75" customHeight="1">
      <c r="A18" s="19">
        <v>7</v>
      </c>
      <c r="B18" s="20" t="s">
        <v>892</v>
      </c>
      <c r="C18" s="180">
        <v>527</v>
      </c>
      <c r="D18" s="180">
        <v>527</v>
      </c>
      <c r="E18" s="180">
        <v>527</v>
      </c>
      <c r="F18" s="180">
        <v>527</v>
      </c>
      <c r="G18" s="180">
        <v>527</v>
      </c>
      <c r="H18" s="180">
        <v>527</v>
      </c>
      <c r="I18" s="180">
        <v>527</v>
      </c>
      <c r="J18" s="180">
        <v>527</v>
      </c>
      <c r="K18" s="180">
        <v>527</v>
      </c>
      <c r="L18" s="180">
        <v>527</v>
      </c>
      <c r="M18" s="180">
        <v>527</v>
      </c>
      <c r="N18" s="180">
        <v>527</v>
      </c>
      <c r="O18" s="180">
        <v>527</v>
      </c>
      <c r="P18" s="180">
        <v>527</v>
      </c>
    </row>
    <row r="19" spans="1:16" ht="12.75">
      <c r="A19" s="19">
        <v>8</v>
      </c>
      <c r="B19" s="20" t="s">
        <v>893</v>
      </c>
      <c r="C19" s="180">
        <v>745</v>
      </c>
      <c r="D19" s="180">
        <v>745</v>
      </c>
      <c r="E19" s="180">
        <v>745</v>
      </c>
      <c r="F19" s="180">
        <v>745</v>
      </c>
      <c r="G19" s="180">
        <v>745</v>
      </c>
      <c r="H19" s="180">
        <v>745</v>
      </c>
      <c r="I19" s="180">
        <v>745</v>
      </c>
      <c r="J19" s="180">
        <v>745</v>
      </c>
      <c r="K19" s="180">
        <v>745</v>
      </c>
      <c r="L19" s="180">
        <v>745</v>
      </c>
      <c r="M19" s="180">
        <v>745</v>
      </c>
      <c r="N19" s="180">
        <v>745</v>
      </c>
      <c r="O19" s="180">
        <v>745</v>
      </c>
      <c r="P19" s="180">
        <v>745</v>
      </c>
    </row>
    <row r="20" spans="1:16" ht="12.75">
      <c r="A20" s="19">
        <v>9</v>
      </c>
      <c r="B20" s="20" t="s">
        <v>894</v>
      </c>
      <c r="C20" s="180">
        <v>594</v>
      </c>
      <c r="D20" s="180">
        <v>594</v>
      </c>
      <c r="E20" s="180">
        <v>594</v>
      </c>
      <c r="F20" s="180">
        <v>594</v>
      </c>
      <c r="G20" s="180">
        <v>594</v>
      </c>
      <c r="H20" s="180">
        <v>594</v>
      </c>
      <c r="I20" s="180">
        <v>594</v>
      </c>
      <c r="J20" s="180">
        <v>594</v>
      </c>
      <c r="K20" s="180">
        <v>594</v>
      </c>
      <c r="L20" s="180">
        <v>594</v>
      </c>
      <c r="M20" s="180">
        <v>594</v>
      </c>
      <c r="N20" s="180">
        <v>594</v>
      </c>
      <c r="O20" s="180">
        <v>594</v>
      </c>
      <c r="P20" s="180">
        <v>594</v>
      </c>
    </row>
    <row r="21" spans="1:16" ht="12.75">
      <c r="A21" s="19">
        <v>10</v>
      </c>
      <c r="B21" s="20" t="s">
        <v>895</v>
      </c>
      <c r="C21" s="180">
        <v>779</v>
      </c>
      <c r="D21" s="180">
        <v>779</v>
      </c>
      <c r="E21" s="180">
        <v>779</v>
      </c>
      <c r="F21" s="180">
        <v>779</v>
      </c>
      <c r="G21" s="180">
        <v>779</v>
      </c>
      <c r="H21" s="180">
        <v>779</v>
      </c>
      <c r="I21" s="180">
        <v>779</v>
      </c>
      <c r="J21" s="180">
        <v>779</v>
      </c>
      <c r="K21" s="180">
        <v>779</v>
      </c>
      <c r="L21" s="180">
        <v>779</v>
      </c>
      <c r="M21" s="180">
        <v>779</v>
      </c>
      <c r="N21" s="180">
        <v>779</v>
      </c>
      <c r="O21" s="180">
        <v>779</v>
      </c>
      <c r="P21" s="180">
        <v>779</v>
      </c>
    </row>
    <row r="22" spans="1:16" ht="12.75">
      <c r="A22" s="19">
        <v>11</v>
      </c>
      <c r="B22" s="20" t="s">
        <v>896</v>
      </c>
      <c r="C22" s="180">
        <v>787</v>
      </c>
      <c r="D22" s="180">
        <v>787</v>
      </c>
      <c r="E22" s="180">
        <v>787</v>
      </c>
      <c r="F22" s="180">
        <v>787</v>
      </c>
      <c r="G22" s="180">
        <v>787</v>
      </c>
      <c r="H22" s="180">
        <v>787</v>
      </c>
      <c r="I22" s="180">
        <v>787</v>
      </c>
      <c r="J22" s="180">
        <v>787</v>
      </c>
      <c r="K22" s="180">
        <v>787</v>
      </c>
      <c r="L22" s="180">
        <v>787</v>
      </c>
      <c r="M22" s="180">
        <v>787</v>
      </c>
      <c r="N22" s="180">
        <v>787</v>
      </c>
      <c r="O22" s="180">
        <v>787</v>
      </c>
      <c r="P22" s="180">
        <v>787</v>
      </c>
    </row>
    <row r="23" spans="1:16" ht="12.75">
      <c r="A23" s="19">
        <v>12</v>
      </c>
      <c r="B23" s="20" t="s">
        <v>897</v>
      </c>
      <c r="C23" s="180">
        <v>746</v>
      </c>
      <c r="D23" s="180">
        <v>746</v>
      </c>
      <c r="E23" s="180">
        <v>746</v>
      </c>
      <c r="F23" s="180">
        <v>746</v>
      </c>
      <c r="G23" s="180">
        <v>746</v>
      </c>
      <c r="H23" s="180">
        <v>746</v>
      </c>
      <c r="I23" s="180">
        <v>746</v>
      </c>
      <c r="J23" s="180">
        <v>746</v>
      </c>
      <c r="K23" s="180">
        <v>746</v>
      </c>
      <c r="L23" s="180">
        <v>746</v>
      </c>
      <c r="M23" s="180">
        <v>746</v>
      </c>
      <c r="N23" s="180">
        <v>746</v>
      </c>
      <c r="O23" s="180">
        <v>746</v>
      </c>
      <c r="P23" s="180">
        <v>746</v>
      </c>
    </row>
    <row r="24" spans="1:16" ht="12.75">
      <c r="A24" s="19">
        <v>13</v>
      </c>
      <c r="B24" s="20" t="s">
        <v>898</v>
      </c>
      <c r="C24" s="180">
        <v>835</v>
      </c>
      <c r="D24" s="180">
        <v>835</v>
      </c>
      <c r="E24" s="180">
        <v>835</v>
      </c>
      <c r="F24" s="180">
        <v>835</v>
      </c>
      <c r="G24" s="180">
        <v>835</v>
      </c>
      <c r="H24" s="180">
        <v>835</v>
      </c>
      <c r="I24" s="180">
        <v>835</v>
      </c>
      <c r="J24" s="180">
        <v>835</v>
      </c>
      <c r="K24" s="180">
        <v>835</v>
      </c>
      <c r="L24" s="180">
        <v>835</v>
      </c>
      <c r="M24" s="180">
        <v>835</v>
      </c>
      <c r="N24" s="180">
        <v>835</v>
      </c>
      <c r="O24" s="180">
        <v>835</v>
      </c>
      <c r="P24" s="180">
        <v>835</v>
      </c>
    </row>
    <row r="25" spans="1:16" ht="12.75">
      <c r="A25" s="19">
        <v>14</v>
      </c>
      <c r="B25" s="20" t="s">
        <v>899</v>
      </c>
      <c r="C25" s="180">
        <v>611</v>
      </c>
      <c r="D25" s="180">
        <v>611</v>
      </c>
      <c r="E25" s="180">
        <v>611</v>
      </c>
      <c r="F25" s="180">
        <v>611</v>
      </c>
      <c r="G25" s="180">
        <v>611</v>
      </c>
      <c r="H25" s="180">
        <v>611</v>
      </c>
      <c r="I25" s="180">
        <v>611</v>
      </c>
      <c r="J25" s="180">
        <v>611</v>
      </c>
      <c r="K25" s="180">
        <v>611</v>
      </c>
      <c r="L25" s="180">
        <v>611</v>
      </c>
      <c r="M25" s="180">
        <v>611</v>
      </c>
      <c r="N25" s="180">
        <v>611</v>
      </c>
      <c r="O25" s="180">
        <v>611</v>
      </c>
      <c r="P25" s="180">
        <v>611</v>
      </c>
    </row>
    <row r="26" spans="1:16" ht="12.75">
      <c r="A26" s="19">
        <v>15</v>
      </c>
      <c r="B26" s="20" t="s">
        <v>900</v>
      </c>
      <c r="C26" s="180">
        <v>418</v>
      </c>
      <c r="D26" s="180">
        <v>418</v>
      </c>
      <c r="E26" s="180">
        <v>418</v>
      </c>
      <c r="F26" s="180">
        <v>418</v>
      </c>
      <c r="G26" s="180">
        <v>418</v>
      </c>
      <c r="H26" s="180">
        <v>418</v>
      </c>
      <c r="I26" s="180">
        <v>418</v>
      </c>
      <c r="J26" s="180">
        <v>418</v>
      </c>
      <c r="K26" s="180">
        <v>418</v>
      </c>
      <c r="L26" s="180">
        <v>418</v>
      </c>
      <c r="M26" s="180">
        <v>418</v>
      </c>
      <c r="N26" s="180">
        <v>418</v>
      </c>
      <c r="O26" s="180">
        <v>418</v>
      </c>
      <c r="P26" s="180">
        <v>418</v>
      </c>
    </row>
    <row r="27" spans="1:16" ht="12.75">
      <c r="A27" s="19">
        <v>16</v>
      </c>
      <c r="B27" s="20" t="s">
        <v>901</v>
      </c>
      <c r="C27" s="180">
        <v>422</v>
      </c>
      <c r="D27" s="180">
        <v>422</v>
      </c>
      <c r="E27" s="180">
        <v>422</v>
      </c>
      <c r="F27" s="180">
        <v>422</v>
      </c>
      <c r="G27" s="180">
        <v>422</v>
      </c>
      <c r="H27" s="180">
        <v>422</v>
      </c>
      <c r="I27" s="180">
        <v>422</v>
      </c>
      <c r="J27" s="180">
        <v>422</v>
      </c>
      <c r="K27" s="180">
        <v>422</v>
      </c>
      <c r="L27" s="180">
        <v>422</v>
      </c>
      <c r="M27" s="180">
        <v>422</v>
      </c>
      <c r="N27" s="180">
        <v>422</v>
      </c>
      <c r="O27" s="180">
        <v>422</v>
      </c>
      <c r="P27" s="180">
        <v>422</v>
      </c>
    </row>
    <row r="28" spans="1:16" ht="12.75">
      <c r="A28" s="19">
        <v>17</v>
      </c>
      <c r="B28" s="20" t="s">
        <v>902</v>
      </c>
      <c r="C28" s="180">
        <v>648</v>
      </c>
      <c r="D28" s="180">
        <v>648</v>
      </c>
      <c r="E28" s="180">
        <v>648</v>
      </c>
      <c r="F28" s="180">
        <v>648</v>
      </c>
      <c r="G28" s="180">
        <v>648</v>
      </c>
      <c r="H28" s="180">
        <v>648</v>
      </c>
      <c r="I28" s="180">
        <v>648</v>
      </c>
      <c r="J28" s="180">
        <v>648</v>
      </c>
      <c r="K28" s="180">
        <v>648</v>
      </c>
      <c r="L28" s="180">
        <v>648</v>
      </c>
      <c r="M28" s="180">
        <v>648</v>
      </c>
      <c r="N28" s="180">
        <v>648</v>
      </c>
      <c r="O28" s="180">
        <v>648</v>
      </c>
      <c r="P28" s="180">
        <v>648</v>
      </c>
    </row>
    <row r="29" spans="1:16" ht="12.75">
      <c r="A29" s="19">
        <v>18</v>
      </c>
      <c r="B29" s="20" t="s">
        <v>903</v>
      </c>
      <c r="C29" s="180">
        <v>410</v>
      </c>
      <c r="D29" s="180">
        <v>410</v>
      </c>
      <c r="E29" s="180">
        <v>410</v>
      </c>
      <c r="F29" s="180">
        <v>410</v>
      </c>
      <c r="G29" s="180">
        <v>410</v>
      </c>
      <c r="H29" s="180">
        <v>410</v>
      </c>
      <c r="I29" s="180">
        <v>410</v>
      </c>
      <c r="J29" s="180">
        <v>410</v>
      </c>
      <c r="K29" s="180">
        <v>410</v>
      </c>
      <c r="L29" s="180">
        <v>410</v>
      </c>
      <c r="M29" s="180">
        <v>410</v>
      </c>
      <c r="N29" s="180">
        <v>410</v>
      </c>
      <c r="O29" s="180">
        <v>410</v>
      </c>
      <c r="P29" s="180">
        <v>410</v>
      </c>
    </row>
    <row r="30" spans="1:16" ht="12.75">
      <c r="A30" s="19">
        <v>19</v>
      </c>
      <c r="B30" s="20" t="s">
        <v>904</v>
      </c>
      <c r="C30" s="180">
        <v>830</v>
      </c>
      <c r="D30" s="180">
        <v>830</v>
      </c>
      <c r="E30" s="180">
        <v>830</v>
      </c>
      <c r="F30" s="180">
        <v>830</v>
      </c>
      <c r="G30" s="180">
        <v>830</v>
      </c>
      <c r="H30" s="180">
        <v>830</v>
      </c>
      <c r="I30" s="180">
        <v>830</v>
      </c>
      <c r="J30" s="180">
        <v>830</v>
      </c>
      <c r="K30" s="180">
        <v>830</v>
      </c>
      <c r="L30" s="180">
        <v>830</v>
      </c>
      <c r="M30" s="180">
        <v>830</v>
      </c>
      <c r="N30" s="180">
        <v>830</v>
      </c>
      <c r="O30" s="180">
        <v>830</v>
      </c>
      <c r="P30" s="180">
        <v>830</v>
      </c>
    </row>
    <row r="31" spans="1:16" ht="12.75">
      <c r="A31" s="19">
        <v>20</v>
      </c>
      <c r="B31" s="20" t="s">
        <v>905</v>
      </c>
      <c r="C31" s="180">
        <v>717</v>
      </c>
      <c r="D31" s="180">
        <v>717</v>
      </c>
      <c r="E31" s="180">
        <v>717</v>
      </c>
      <c r="F31" s="180">
        <v>717</v>
      </c>
      <c r="G31" s="180">
        <v>717</v>
      </c>
      <c r="H31" s="180">
        <v>717</v>
      </c>
      <c r="I31" s="180">
        <v>717</v>
      </c>
      <c r="J31" s="180">
        <v>717</v>
      </c>
      <c r="K31" s="180">
        <v>717</v>
      </c>
      <c r="L31" s="180">
        <v>717</v>
      </c>
      <c r="M31" s="180">
        <v>717</v>
      </c>
      <c r="N31" s="180">
        <v>717</v>
      </c>
      <c r="O31" s="180">
        <v>717</v>
      </c>
      <c r="P31" s="180">
        <v>717</v>
      </c>
    </row>
    <row r="32" spans="1:16" ht="12.75">
      <c r="A32" s="19">
        <v>21</v>
      </c>
      <c r="B32" s="20" t="s">
        <v>906</v>
      </c>
      <c r="C32" s="180">
        <v>951</v>
      </c>
      <c r="D32" s="180">
        <v>951</v>
      </c>
      <c r="E32" s="180">
        <v>951</v>
      </c>
      <c r="F32" s="180">
        <v>951</v>
      </c>
      <c r="G32" s="180">
        <v>951</v>
      </c>
      <c r="H32" s="180">
        <v>951</v>
      </c>
      <c r="I32" s="180">
        <v>951</v>
      </c>
      <c r="J32" s="180">
        <v>951</v>
      </c>
      <c r="K32" s="180">
        <v>951</v>
      </c>
      <c r="L32" s="180">
        <v>951</v>
      </c>
      <c r="M32" s="180">
        <v>951</v>
      </c>
      <c r="N32" s="180">
        <v>951</v>
      </c>
      <c r="O32" s="180">
        <v>951</v>
      </c>
      <c r="P32" s="180">
        <v>951</v>
      </c>
    </row>
    <row r="33" spans="1:16" ht="12.75">
      <c r="A33" s="158" t="s">
        <v>17</v>
      </c>
      <c r="B33" s="158"/>
      <c r="C33" s="158">
        <f>SUM(C12:C32)</f>
        <v>14387</v>
      </c>
      <c r="D33" s="158">
        <f aca="true" t="shared" si="0" ref="D33:P33">SUM(D12:D32)</f>
        <v>14387</v>
      </c>
      <c r="E33" s="158">
        <f t="shared" si="0"/>
        <v>14387</v>
      </c>
      <c r="F33" s="158">
        <f t="shared" si="0"/>
        <v>14387</v>
      </c>
      <c r="G33" s="158">
        <f t="shared" si="0"/>
        <v>14387</v>
      </c>
      <c r="H33" s="158">
        <f t="shared" si="0"/>
        <v>14387</v>
      </c>
      <c r="I33" s="158">
        <f t="shared" si="0"/>
        <v>14387</v>
      </c>
      <c r="J33" s="158">
        <f t="shared" si="0"/>
        <v>14387</v>
      </c>
      <c r="K33" s="158">
        <f t="shared" si="0"/>
        <v>14387</v>
      </c>
      <c r="L33" s="158">
        <f t="shared" si="0"/>
        <v>14387</v>
      </c>
      <c r="M33" s="158">
        <f t="shared" si="0"/>
        <v>14387</v>
      </c>
      <c r="N33" s="158">
        <f t="shared" si="0"/>
        <v>14387</v>
      </c>
      <c r="O33" s="158">
        <f t="shared" si="0"/>
        <v>14387</v>
      </c>
      <c r="P33" s="158">
        <f t="shared" si="0"/>
        <v>14387</v>
      </c>
    </row>
    <row r="36" spans="8:13" ht="12.75">
      <c r="H36" s="239"/>
      <c r="I36" s="239"/>
      <c r="J36" s="239"/>
      <c r="K36" s="239"/>
      <c r="L36" s="239"/>
      <c r="M36" s="239"/>
    </row>
    <row r="37" spans="8:16" ht="12.75" customHeight="1">
      <c r="H37" s="239"/>
      <c r="I37" s="239"/>
      <c r="J37" s="239"/>
      <c r="K37" s="239"/>
      <c r="L37" s="239"/>
      <c r="M37" s="641" t="s">
        <v>1040</v>
      </c>
      <c r="N37" s="641"/>
      <c r="O37" s="641"/>
      <c r="P37" s="641"/>
    </row>
    <row r="38" spans="8:16" ht="12.75" customHeight="1">
      <c r="H38" s="239"/>
      <c r="I38" s="239"/>
      <c r="J38" s="239"/>
      <c r="K38" s="239"/>
      <c r="L38" s="239"/>
      <c r="M38" s="641"/>
      <c r="N38" s="641"/>
      <c r="O38" s="641"/>
      <c r="P38" s="641"/>
    </row>
    <row r="39" spans="1:16" ht="37.5" customHeight="1">
      <c r="A39" s="224" t="s">
        <v>12</v>
      </c>
      <c r="H39" s="229"/>
      <c r="I39" s="229"/>
      <c r="J39" s="229"/>
      <c r="K39" s="229"/>
      <c r="M39" s="641"/>
      <c r="N39" s="641"/>
      <c r="O39" s="641"/>
      <c r="P39" s="641"/>
    </row>
  </sheetData>
  <sheetProtection/>
  <mergeCells count="11">
    <mergeCell ref="M37:P39"/>
    <mergeCell ref="D2:G2"/>
    <mergeCell ref="C9:C10"/>
    <mergeCell ref="D9:D10"/>
    <mergeCell ref="K8:P8"/>
    <mergeCell ref="E9:P9"/>
    <mergeCell ref="H1:I1"/>
    <mergeCell ref="A3:M3"/>
    <mergeCell ref="A4:M4"/>
    <mergeCell ref="A9:A10"/>
    <mergeCell ref="B9:B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r:id="rId1"/>
</worksheet>
</file>

<file path=xl/worksheets/sheet51.xml><?xml version="1.0" encoding="utf-8"?>
<worksheet xmlns="http://schemas.openxmlformats.org/spreadsheetml/2006/main" xmlns:r="http://schemas.openxmlformats.org/officeDocument/2006/relationships">
  <sheetPr>
    <tabColor rgb="FFFFFF00"/>
    <pageSetUpPr fitToPage="1"/>
  </sheetPr>
  <dimension ref="A1:P44"/>
  <sheetViews>
    <sheetView view="pageBreakPreview" zoomScale="90" zoomScaleSheetLayoutView="90" zoomScalePageLayoutView="0" workbookViewId="0" topLeftCell="A13">
      <selection activeCell="J39" sqref="J39"/>
    </sheetView>
  </sheetViews>
  <sheetFormatPr defaultColWidth="9.140625" defaultRowHeight="12.75"/>
  <cols>
    <col min="1" max="1" width="8.57421875" style="224" customWidth="1"/>
    <col min="2" max="2" width="17.8515625" style="224" customWidth="1"/>
    <col min="3" max="3" width="11.140625" style="224" customWidth="1"/>
    <col min="4" max="4" width="17.140625" style="224" customWidth="1"/>
    <col min="5" max="6" width="9.140625" style="224" customWidth="1"/>
    <col min="7" max="7" width="7.8515625" style="224" customWidth="1"/>
    <col min="8" max="8" width="8.421875" style="224" customWidth="1"/>
    <col min="9" max="9" width="9.28125" style="224" customWidth="1"/>
    <col min="10" max="10" width="10.28125" style="224" customWidth="1"/>
    <col min="11" max="11" width="9.140625" style="224" customWidth="1"/>
    <col min="12" max="12" width="10.140625" style="224" customWidth="1"/>
    <col min="13" max="13" width="11.00390625" style="224" customWidth="1"/>
    <col min="14" max="14" width="10.140625" style="224" customWidth="1"/>
    <col min="15" max="15" width="7.421875" style="224" customWidth="1"/>
    <col min="16" max="16" width="12.28125" style="224" customWidth="1"/>
    <col min="17" max="16384" width="9.140625" style="224" customWidth="1"/>
  </cols>
  <sheetData>
    <row r="1" spans="8:13" ht="12.75">
      <c r="H1" s="832"/>
      <c r="I1" s="832"/>
      <c r="L1" s="835" t="s">
        <v>543</v>
      </c>
      <c r="M1" s="835"/>
    </row>
    <row r="2" spans="3:12" ht="12.75">
      <c r="C2" s="832" t="s">
        <v>630</v>
      </c>
      <c r="D2" s="832"/>
      <c r="E2" s="832"/>
      <c r="F2" s="832"/>
      <c r="G2" s="832"/>
      <c r="H2" s="832"/>
      <c r="I2" s="832"/>
      <c r="J2" s="832"/>
      <c r="L2" s="227"/>
    </row>
    <row r="3" spans="1:13" s="228" customFormat="1" ht="15.75">
      <c r="A3" s="833" t="s">
        <v>701</v>
      </c>
      <c r="B3" s="833"/>
      <c r="C3" s="833"/>
      <c r="D3" s="833"/>
      <c r="E3" s="833"/>
      <c r="F3" s="833"/>
      <c r="G3" s="833"/>
      <c r="H3" s="833"/>
      <c r="I3" s="833"/>
      <c r="J3" s="833"/>
      <c r="K3" s="833"/>
      <c r="L3" s="833"/>
      <c r="M3" s="833"/>
    </row>
    <row r="4" spans="1:13" s="228" customFormat="1" ht="20.25" customHeight="1">
      <c r="A4" s="833" t="s">
        <v>768</v>
      </c>
      <c r="B4" s="833"/>
      <c r="C4" s="833"/>
      <c r="D4" s="833"/>
      <c r="E4" s="833"/>
      <c r="F4" s="833"/>
      <c r="G4" s="833"/>
      <c r="H4" s="833"/>
      <c r="I4" s="833"/>
      <c r="J4" s="833"/>
      <c r="K4" s="833"/>
      <c r="L4" s="833"/>
      <c r="M4" s="833"/>
    </row>
    <row r="6" spans="1:10" ht="12.75">
      <c r="A6" s="229" t="s">
        <v>160</v>
      </c>
      <c r="B6" s="230"/>
      <c r="C6" s="231"/>
      <c r="D6" s="231"/>
      <c r="E6" s="231"/>
      <c r="F6" s="231"/>
      <c r="G6" s="231"/>
      <c r="H6" s="231"/>
      <c r="I6" s="231"/>
      <c r="J6" s="231"/>
    </row>
    <row r="7" spans="1:10" ht="12.75">
      <c r="A7" s="229"/>
      <c r="B7" s="231"/>
      <c r="C7" s="231"/>
      <c r="D7" s="231"/>
      <c r="E7" s="231"/>
      <c r="F7" s="231"/>
      <c r="G7" s="231"/>
      <c r="H7" s="231"/>
      <c r="I7" s="231"/>
      <c r="J7" s="231"/>
    </row>
    <row r="8" spans="1:10" ht="12.75">
      <c r="A8" s="229"/>
      <c r="B8" s="231"/>
      <c r="C8" s="231"/>
      <c r="D8" s="231"/>
      <c r="E8" s="231"/>
      <c r="F8" s="231"/>
      <c r="G8" s="231"/>
      <c r="H8" s="231"/>
      <c r="I8" s="231"/>
      <c r="J8" s="231"/>
    </row>
    <row r="9" spans="1:10" ht="12.75">
      <c r="A9" s="837" t="s">
        <v>856</v>
      </c>
      <c r="B9" s="837"/>
      <c r="C9" s="837"/>
      <c r="D9" s="837"/>
      <c r="E9" s="837"/>
      <c r="F9" s="837"/>
      <c r="G9" s="236"/>
      <c r="H9" s="231"/>
      <c r="I9" s="231"/>
      <c r="J9" s="231"/>
    </row>
    <row r="10" spans="1:10" ht="12.75">
      <c r="A10" s="837" t="s">
        <v>857</v>
      </c>
      <c r="B10" s="837"/>
      <c r="C10" s="837"/>
      <c r="D10" s="837"/>
      <c r="E10" s="837"/>
      <c r="F10" s="837"/>
      <c r="G10" s="236"/>
      <c r="H10" s="231"/>
      <c r="I10" s="231"/>
      <c r="J10" s="231"/>
    </row>
    <row r="12" spans="1:16" s="232" customFormat="1" ht="15" customHeight="1">
      <c r="A12" s="224"/>
      <c r="B12" s="224"/>
      <c r="C12" s="224"/>
      <c r="D12" s="224"/>
      <c r="E12" s="224"/>
      <c r="F12" s="224"/>
      <c r="G12" s="224"/>
      <c r="H12" s="224"/>
      <c r="I12" s="224"/>
      <c r="J12" s="224"/>
      <c r="K12" s="698" t="s">
        <v>776</v>
      </c>
      <c r="L12" s="698"/>
      <c r="M12" s="698"/>
      <c r="N12" s="698"/>
      <c r="O12" s="698"/>
      <c r="P12" s="698"/>
    </row>
    <row r="13" spans="1:16" s="232" customFormat="1" ht="20.25" customHeight="1">
      <c r="A13" s="781" t="s">
        <v>2</v>
      </c>
      <c r="B13" s="781" t="s">
        <v>3</v>
      </c>
      <c r="C13" s="786" t="s">
        <v>270</v>
      </c>
      <c r="D13" s="786" t="s">
        <v>542</v>
      </c>
      <c r="E13" s="836" t="s">
        <v>655</v>
      </c>
      <c r="F13" s="836"/>
      <c r="G13" s="836"/>
      <c r="H13" s="836"/>
      <c r="I13" s="836"/>
      <c r="J13" s="836"/>
      <c r="K13" s="836"/>
      <c r="L13" s="836"/>
      <c r="M13" s="836"/>
      <c r="N13" s="836"/>
      <c r="O13" s="836"/>
      <c r="P13" s="836"/>
    </row>
    <row r="14" spans="1:16" s="232" customFormat="1" ht="35.25" customHeight="1">
      <c r="A14" s="834"/>
      <c r="B14" s="834"/>
      <c r="C14" s="787"/>
      <c r="D14" s="787"/>
      <c r="E14" s="308" t="s">
        <v>793</v>
      </c>
      <c r="F14" s="308" t="s">
        <v>273</v>
      </c>
      <c r="G14" s="308" t="s">
        <v>274</v>
      </c>
      <c r="H14" s="308" t="s">
        <v>275</v>
      </c>
      <c r="I14" s="308" t="s">
        <v>276</v>
      </c>
      <c r="J14" s="308" t="s">
        <v>277</v>
      </c>
      <c r="K14" s="308" t="s">
        <v>278</v>
      </c>
      <c r="L14" s="308" t="s">
        <v>279</v>
      </c>
      <c r="M14" s="308" t="s">
        <v>794</v>
      </c>
      <c r="N14" s="245" t="s">
        <v>795</v>
      </c>
      <c r="O14" s="245" t="s">
        <v>848</v>
      </c>
      <c r="P14" s="245" t="s">
        <v>849</v>
      </c>
    </row>
    <row r="15" spans="1:16" s="232" customFormat="1" ht="12.75" customHeight="1">
      <c r="A15" s="235">
        <v>1</v>
      </c>
      <c r="B15" s="235">
        <v>2</v>
      </c>
      <c r="C15" s="235">
        <v>3</v>
      </c>
      <c r="D15" s="235">
        <v>4</v>
      </c>
      <c r="E15" s="235">
        <v>5</v>
      </c>
      <c r="F15" s="235">
        <v>6</v>
      </c>
      <c r="G15" s="235">
        <v>7</v>
      </c>
      <c r="H15" s="235">
        <v>8</v>
      </c>
      <c r="I15" s="235">
        <v>9</v>
      </c>
      <c r="J15" s="235">
        <v>10</v>
      </c>
      <c r="K15" s="235">
        <v>11</v>
      </c>
      <c r="L15" s="235">
        <v>12</v>
      </c>
      <c r="M15" s="235">
        <v>13</v>
      </c>
      <c r="N15" s="235">
        <v>14</v>
      </c>
      <c r="O15" s="235">
        <v>15</v>
      </c>
      <c r="P15" s="235">
        <v>16</v>
      </c>
    </row>
    <row r="16" spans="1:16" ht="12.75">
      <c r="A16" s="19">
        <v>1</v>
      </c>
      <c r="B16" s="20" t="s">
        <v>886</v>
      </c>
      <c r="C16" s="236">
        <v>775</v>
      </c>
      <c r="D16" s="236">
        <v>775</v>
      </c>
      <c r="E16" s="236">
        <v>562</v>
      </c>
      <c r="F16" s="236">
        <v>558</v>
      </c>
      <c r="G16" s="236">
        <v>2</v>
      </c>
      <c r="H16" s="236">
        <v>518</v>
      </c>
      <c r="I16" s="158">
        <v>501</v>
      </c>
      <c r="J16" s="158">
        <v>565</v>
      </c>
      <c r="K16" s="158">
        <v>628</v>
      </c>
      <c r="L16" s="158">
        <v>602</v>
      </c>
      <c r="M16" s="158">
        <v>631</v>
      </c>
      <c r="N16" s="158">
        <v>655</v>
      </c>
      <c r="O16" s="158">
        <v>658</v>
      </c>
      <c r="P16" s="158">
        <v>606</v>
      </c>
    </row>
    <row r="17" spans="1:16" ht="12.75">
      <c r="A17" s="19">
        <v>2</v>
      </c>
      <c r="B17" s="20" t="s">
        <v>887</v>
      </c>
      <c r="C17" s="158">
        <v>751</v>
      </c>
      <c r="D17" s="158">
        <v>751</v>
      </c>
      <c r="E17" s="158">
        <v>549</v>
      </c>
      <c r="F17" s="158">
        <v>582</v>
      </c>
      <c r="G17" s="158">
        <v>2</v>
      </c>
      <c r="H17" s="158">
        <v>532</v>
      </c>
      <c r="I17" s="158">
        <v>559</v>
      </c>
      <c r="J17" s="158">
        <v>599</v>
      </c>
      <c r="K17" s="158">
        <v>588</v>
      </c>
      <c r="L17" s="158">
        <v>588</v>
      </c>
      <c r="M17" s="158">
        <v>624</v>
      </c>
      <c r="N17" s="158">
        <v>619</v>
      </c>
      <c r="O17" s="158">
        <v>603</v>
      </c>
      <c r="P17" s="158">
        <v>605</v>
      </c>
    </row>
    <row r="18" spans="1:16" ht="12.75">
      <c r="A18" s="19">
        <v>3</v>
      </c>
      <c r="B18" s="20" t="s">
        <v>907</v>
      </c>
      <c r="C18" s="158">
        <v>369</v>
      </c>
      <c r="D18" s="158">
        <v>369</v>
      </c>
      <c r="E18" s="236">
        <v>314</v>
      </c>
      <c r="F18" s="236">
        <v>303</v>
      </c>
      <c r="G18" s="236">
        <v>1</v>
      </c>
      <c r="H18" s="159">
        <v>258</v>
      </c>
      <c r="I18" s="158">
        <v>240</v>
      </c>
      <c r="J18" s="158">
        <v>369</v>
      </c>
      <c r="K18" s="158">
        <v>356</v>
      </c>
      <c r="L18" s="158">
        <v>354</v>
      </c>
      <c r="M18" s="158">
        <v>298</v>
      </c>
      <c r="N18" s="158">
        <v>290</v>
      </c>
      <c r="O18" s="158">
        <v>273</v>
      </c>
      <c r="P18" s="158">
        <v>263</v>
      </c>
    </row>
    <row r="19" spans="1:16" ht="12.75">
      <c r="A19" s="19">
        <v>4</v>
      </c>
      <c r="B19" s="20" t="s">
        <v>888</v>
      </c>
      <c r="C19" s="236">
        <v>388</v>
      </c>
      <c r="D19" s="236">
        <v>388</v>
      </c>
      <c r="E19" s="158">
        <v>75</v>
      </c>
      <c r="F19" s="158">
        <v>78</v>
      </c>
      <c r="G19" s="158">
        <v>1</v>
      </c>
      <c r="H19" s="154">
        <v>74</v>
      </c>
      <c r="I19" s="158">
        <v>73</v>
      </c>
      <c r="J19" s="154">
        <v>72</v>
      </c>
      <c r="K19" s="154">
        <v>76</v>
      </c>
      <c r="L19" s="154">
        <v>74</v>
      </c>
      <c r="M19" s="154">
        <v>76</v>
      </c>
      <c r="N19" s="154">
        <v>70</v>
      </c>
      <c r="O19" s="154">
        <v>78</v>
      </c>
      <c r="P19" s="154">
        <v>77</v>
      </c>
    </row>
    <row r="20" spans="1:16" s="151" customFormat="1" ht="12.75" customHeight="1">
      <c r="A20" s="19">
        <v>5</v>
      </c>
      <c r="B20" s="20" t="s">
        <v>889</v>
      </c>
      <c r="C20" s="158">
        <v>618</v>
      </c>
      <c r="D20" s="158">
        <v>618</v>
      </c>
      <c r="E20" s="238">
        <v>487</v>
      </c>
      <c r="F20" s="238">
        <v>495</v>
      </c>
      <c r="G20" s="238">
        <v>6</v>
      </c>
      <c r="H20" s="238">
        <v>465</v>
      </c>
      <c r="I20" s="238">
        <v>438</v>
      </c>
      <c r="J20" s="154">
        <v>437</v>
      </c>
      <c r="K20" s="154">
        <v>459</v>
      </c>
      <c r="L20" s="154">
        <v>402</v>
      </c>
      <c r="M20" s="154">
        <v>414</v>
      </c>
      <c r="N20" s="154">
        <v>451</v>
      </c>
      <c r="O20" s="154">
        <v>496</v>
      </c>
      <c r="P20" s="154">
        <v>501</v>
      </c>
    </row>
    <row r="21" spans="1:16" s="151" customFormat="1" ht="12.75" customHeight="1">
      <c r="A21" s="19">
        <v>6</v>
      </c>
      <c r="B21" s="20" t="s">
        <v>890</v>
      </c>
      <c r="C21" s="238">
        <v>598</v>
      </c>
      <c r="D21" s="238">
        <v>598</v>
      </c>
      <c r="E21" s="238">
        <v>365</v>
      </c>
      <c r="F21" s="238">
        <v>351</v>
      </c>
      <c r="G21" s="238">
        <v>1</v>
      </c>
      <c r="H21" s="238">
        <v>327</v>
      </c>
      <c r="I21" s="238">
        <v>311</v>
      </c>
      <c r="J21" s="154">
        <v>329</v>
      </c>
      <c r="K21" s="154">
        <v>337</v>
      </c>
      <c r="L21" s="154">
        <v>276</v>
      </c>
      <c r="M21" s="154">
        <v>362</v>
      </c>
      <c r="N21" s="154">
        <v>294</v>
      </c>
      <c r="O21" s="154">
        <v>275</v>
      </c>
      <c r="P21" s="154">
        <v>283</v>
      </c>
    </row>
    <row r="22" spans="1:16" s="151" customFormat="1" ht="12.75" customHeight="1">
      <c r="A22" s="19">
        <v>7</v>
      </c>
      <c r="B22" s="20" t="s">
        <v>891</v>
      </c>
      <c r="C22" s="238">
        <v>868</v>
      </c>
      <c r="D22" s="238">
        <v>868</v>
      </c>
      <c r="E22" s="158">
        <v>403</v>
      </c>
      <c r="F22" s="158">
        <v>483</v>
      </c>
      <c r="G22" s="158">
        <v>4</v>
      </c>
      <c r="H22" s="158">
        <v>450</v>
      </c>
      <c r="I22" s="158">
        <v>440</v>
      </c>
      <c r="J22" s="158">
        <v>528</v>
      </c>
      <c r="K22" s="158">
        <v>590</v>
      </c>
      <c r="L22" s="158">
        <v>551</v>
      </c>
      <c r="M22" s="158">
        <v>531</v>
      </c>
      <c r="N22" s="158">
        <v>522</v>
      </c>
      <c r="O22" s="158">
        <v>472</v>
      </c>
      <c r="P22" s="158">
        <v>438</v>
      </c>
    </row>
    <row r="23" spans="1:16" ht="12.75" customHeight="1">
      <c r="A23" s="19">
        <v>8</v>
      </c>
      <c r="B23" s="20" t="s">
        <v>892</v>
      </c>
      <c r="C23" s="158">
        <v>527</v>
      </c>
      <c r="D23" s="158">
        <v>527</v>
      </c>
      <c r="E23" s="158">
        <v>430</v>
      </c>
      <c r="F23" s="158">
        <v>427</v>
      </c>
      <c r="G23" s="158">
        <v>2</v>
      </c>
      <c r="H23" s="158">
        <v>380</v>
      </c>
      <c r="I23" s="158">
        <v>366</v>
      </c>
      <c r="J23" s="158">
        <v>427</v>
      </c>
      <c r="K23" s="158">
        <v>474</v>
      </c>
      <c r="L23" s="158">
        <v>467</v>
      </c>
      <c r="M23" s="158">
        <v>503</v>
      </c>
      <c r="N23" s="158">
        <v>512</v>
      </c>
      <c r="O23" s="158">
        <v>512</v>
      </c>
      <c r="P23" s="158">
        <v>512</v>
      </c>
    </row>
    <row r="24" spans="1:16" ht="12.75">
      <c r="A24" s="19">
        <v>9</v>
      </c>
      <c r="B24" s="20" t="s">
        <v>893</v>
      </c>
      <c r="C24" s="158">
        <v>745</v>
      </c>
      <c r="D24" s="158">
        <v>745</v>
      </c>
      <c r="E24" s="158">
        <v>543</v>
      </c>
      <c r="F24" s="158">
        <v>559</v>
      </c>
      <c r="G24" s="158">
        <v>9</v>
      </c>
      <c r="H24" s="158">
        <v>506</v>
      </c>
      <c r="I24" s="158">
        <v>590</v>
      </c>
      <c r="J24" s="158">
        <v>611</v>
      </c>
      <c r="K24" s="158">
        <v>626</v>
      </c>
      <c r="L24" s="158">
        <v>551</v>
      </c>
      <c r="M24" s="158">
        <v>590</v>
      </c>
      <c r="N24" s="158">
        <v>539</v>
      </c>
      <c r="O24" s="158">
        <v>619</v>
      </c>
      <c r="P24" s="158">
        <v>584</v>
      </c>
    </row>
    <row r="25" spans="1:16" ht="12.75">
      <c r="A25" s="19">
        <v>10</v>
      </c>
      <c r="B25" s="20" t="s">
        <v>894</v>
      </c>
      <c r="C25" s="158">
        <v>594</v>
      </c>
      <c r="D25" s="158">
        <v>594</v>
      </c>
      <c r="E25" s="158">
        <v>253</v>
      </c>
      <c r="F25" s="158">
        <v>324</v>
      </c>
      <c r="G25" s="158">
        <v>2</v>
      </c>
      <c r="H25" s="158">
        <v>287</v>
      </c>
      <c r="I25" s="158">
        <v>285</v>
      </c>
      <c r="J25" s="158">
        <v>280</v>
      </c>
      <c r="K25" s="158">
        <v>411</v>
      </c>
      <c r="L25" s="158">
        <v>404</v>
      </c>
      <c r="M25" s="158">
        <v>435</v>
      </c>
      <c r="N25" s="158">
        <v>432</v>
      </c>
      <c r="O25" s="158">
        <v>416</v>
      </c>
      <c r="P25" s="158">
        <v>414</v>
      </c>
    </row>
    <row r="26" spans="1:16" ht="12.75">
      <c r="A26" s="19">
        <v>11</v>
      </c>
      <c r="B26" s="20" t="s">
        <v>895</v>
      </c>
      <c r="C26" s="158">
        <v>779</v>
      </c>
      <c r="D26" s="158">
        <v>779</v>
      </c>
      <c r="E26" s="158">
        <v>440</v>
      </c>
      <c r="F26" s="158">
        <v>455</v>
      </c>
      <c r="G26" s="158">
        <v>4</v>
      </c>
      <c r="H26" s="158">
        <v>383</v>
      </c>
      <c r="I26" s="158">
        <v>391</v>
      </c>
      <c r="J26" s="158">
        <v>456</v>
      </c>
      <c r="K26" s="158">
        <v>514</v>
      </c>
      <c r="L26" s="158">
        <v>530</v>
      </c>
      <c r="M26" s="158">
        <v>541</v>
      </c>
      <c r="N26" s="158">
        <v>548</v>
      </c>
      <c r="O26" s="158">
        <v>491</v>
      </c>
      <c r="P26" s="158">
        <v>482</v>
      </c>
    </row>
    <row r="27" spans="1:16" ht="12.75">
      <c r="A27" s="19">
        <v>12</v>
      </c>
      <c r="B27" s="20" t="s">
        <v>896</v>
      </c>
      <c r="C27" s="158">
        <v>787</v>
      </c>
      <c r="D27" s="158">
        <v>787</v>
      </c>
      <c r="E27" s="158">
        <v>411</v>
      </c>
      <c r="F27" s="158">
        <v>416</v>
      </c>
      <c r="G27" s="158">
        <v>1</v>
      </c>
      <c r="H27" s="158">
        <v>417</v>
      </c>
      <c r="I27" s="158">
        <v>385</v>
      </c>
      <c r="J27" s="158">
        <v>410</v>
      </c>
      <c r="K27" s="158">
        <v>443</v>
      </c>
      <c r="L27" s="158">
        <v>434</v>
      </c>
      <c r="M27" s="158">
        <v>451</v>
      </c>
      <c r="N27" s="158">
        <v>380</v>
      </c>
      <c r="O27" s="158">
        <v>395</v>
      </c>
      <c r="P27" s="158">
        <v>369</v>
      </c>
    </row>
    <row r="28" spans="1:16" ht="12.75">
      <c r="A28" s="19">
        <v>13</v>
      </c>
      <c r="B28" s="20" t="s">
        <v>897</v>
      </c>
      <c r="C28" s="158">
        <v>746</v>
      </c>
      <c r="D28" s="158">
        <v>746</v>
      </c>
      <c r="E28" s="158">
        <v>265</v>
      </c>
      <c r="F28" s="158">
        <v>289</v>
      </c>
      <c r="G28" s="158">
        <v>3</v>
      </c>
      <c r="H28" s="158">
        <v>266</v>
      </c>
      <c r="I28" s="158">
        <v>249</v>
      </c>
      <c r="J28" s="158">
        <v>244</v>
      </c>
      <c r="K28" s="158">
        <v>246</v>
      </c>
      <c r="L28" s="158">
        <v>237</v>
      </c>
      <c r="M28" s="158">
        <v>232</v>
      </c>
      <c r="N28" s="158">
        <v>218</v>
      </c>
      <c r="O28" s="158">
        <v>224</v>
      </c>
      <c r="P28" s="158">
        <v>222</v>
      </c>
    </row>
    <row r="29" spans="1:16" ht="12.75">
      <c r="A29" s="19">
        <v>14</v>
      </c>
      <c r="B29" s="20" t="s">
        <v>898</v>
      </c>
      <c r="C29" s="158">
        <v>835</v>
      </c>
      <c r="D29" s="158">
        <v>835</v>
      </c>
      <c r="E29" s="158">
        <v>288</v>
      </c>
      <c r="F29" s="158">
        <v>334</v>
      </c>
      <c r="G29" s="158">
        <v>2</v>
      </c>
      <c r="H29" s="158">
        <v>332</v>
      </c>
      <c r="I29" s="158">
        <v>280</v>
      </c>
      <c r="J29" s="158">
        <v>307</v>
      </c>
      <c r="K29" s="158">
        <v>365</v>
      </c>
      <c r="L29" s="158">
        <v>325</v>
      </c>
      <c r="M29" s="158">
        <v>284</v>
      </c>
      <c r="N29" s="158">
        <v>294</v>
      </c>
      <c r="O29" s="158">
        <v>287</v>
      </c>
      <c r="P29" s="158">
        <v>268</v>
      </c>
    </row>
    <row r="30" spans="1:16" ht="12.75">
      <c r="A30" s="19">
        <v>15</v>
      </c>
      <c r="B30" s="20" t="s">
        <v>899</v>
      </c>
      <c r="C30" s="158">
        <v>611</v>
      </c>
      <c r="D30" s="158">
        <v>611</v>
      </c>
      <c r="E30" s="158">
        <v>326</v>
      </c>
      <c r="F30" s="158">
        <v>304</v>
      </c>
      <c r="G30" s="158">
        <v>1</v>
      </c>
      <c r="H30" s="158">
        <v>309</v>
      </c>
      <c r="I30" s="158">
        <v>317</v>
      </c>
      <c r="J30" s="158">
        <v>316</v>
      </c>
      <c r="K30" s="158">
        <v>324</v>
      </c>
      <c r="L30" s="158">
        <v>316</v>
      </c>
      <c r="M30" s="158">
        <v>309</v>
      </c>
      <c r="N30" s="158">
        <v>287</v>
      </c>
      <c r="O30" s="158">
        <v>278</v>
      </c>
      <c r="P30" s="158">
        <v>259</v>
      </c>
    </row>
    <row r="31" spans="1:16" ht="12.75">
      <c r="A31" s="19">
        <v>16</v>
      </c>
      <c r="B31" s="20" t="s">
        <v>900</v>
      </c>
      <c r="C31" s="158">
        <v>418</v>
      </c>
      <c r="D31" s="158">
        <v>418</v>
      </c>
      <c r="E31" s="158">
        <v>253</v>
      </c>
      <c r="F31" s="158">
        <v>316</v>
      </c>
      <c r="G31" s="158">
        <v>1</v>
      </c>
      <c r="H31" s="158">
        <v>200</v>
      </c>
      <c r="I31" s="158">
        <v>159</v>
      </c>
      <c r="J31" s="158">
        <v>310</v>
      </c>
      <c r="K31" s="158">
        <v>279</v>
      </c>
      <c r="L31" s="158">
        <v>198</v>
      </c>
      <c r="M31" s="158">
        <v>341</v>
      </c>
      <c r="N31" s="158">
        <v>292</v>
      </c>
      <c r="O31" s="158">
        <v>316</v>
      </c>
      <c r="P31" s="158">
        <v>290</v>
      </c>
    </row>
    <row r="32" spans="1:16" ht="12.75">
      <c r="A32" s="19">
        <v>17</v>
      </c>
      <c r="B32" s="20" t="s">
        <v>901</v>
      </c>
      <c r="C32" s="158">
        <v>422</v>
      </c>
      <c r="D32" s="158">
        <v>422</v>
      </c>
      <c r="E32" s="158">
        <v>86</v>
      </c>
      <c r="F32" s="158">
        <v>133</v>
      </c>
      <c r="G32" s="158">
        <v>3</v>
      </c>
      <c r="H32" s="158">
        <v>122</v>
      </c>
      <c r="I32" s="158">
        <v>114</v>
      </c>
      <c r="J32" s="158">
        <v>123</v>
      </c>
      <c r="K32" s="158">
        <v>133</v>
      </c>
      <c r="L32" s="158">
        <v>124</v>
      </c>
      <c r="M32" s="158">
        <v>156</v>
      </c>
      <c r="N32" s="158">
        <v>132</v>
      </c>
      <c r="O32" s="158">
        <v>142</v>
      </c>
      <c r="P32" s="158">
        <v>147</v>
      </c>
    </row>
    <row r="33" spans="1:16" ht="12.75">
      <c r="A33" s="19">
        <v>18</v>
      </c>
      <c r="B33" s="20" t="s">
        <v>902</v>
      </c>
      <c r="C33" s="158">
        <v>648</v>
      </c>
      <c r="D33" s="158">
        <v>648</v>
      </c>
      <c r="E33" s="158">
        <v>492</v>
      </c>
      <c r="F33" s="158">
        <v>496</v>
      </c>
      <c r="G33" s="158">
        <v>5</v>
      </c>
      <c r="H33" s="158">
        <v>469</v>
      </c>
      <c r="I33" s="158">
        <v>468</v>
      </c>
      <c r="J33" s="158">
        <v>486</v>
      </c>
      <c r="K33" s="158">
        <v>499</v>
      </c>
      <c r="L33" s="158">
        <v>502</v>
      </c>
      <c r="M33" s="158">
        <v>513</v>
      </c>
      <c r="N33" s="158">
        <v>513</v>
      </c>
      <c r="O33" s="158">
        <v>513</v>
      </c>
      <c r="P33" s="158">
        <v>513</v>
      </c>
    </row>
    <row r="34" spans="1:16" ht="12.75">
      <c r="A34" s="19">
        <v>19</v>
      </c>
      <c r="B34" s="20" t="s">
        <v>903</v>
      </c>
      <c r="C34" s="158">
        <v>410</v>
      </c>
      <c r="D34" s="158">
        <v>410</v>
      </c>
      <c r="E34" s="158">
        <v>349</v>
      </c>
      <c r="F34" s="158">
        <v>349</v>
      </c>
      <c r="G34" s="158">
        <v>5</v>
      </c>
      <c r="H34" s="158">
        <v>307</v>
      </c>
      <c r="I34" s="158">
        <v>285</v>
      </c>
      <c r="J34" s="158">
        <v>290</v>
      </c>
      <c r="K34" s="158">
        <v>291</v>
      </c>
      <c r="L34" s="158">
        <v>323</v>
      </c>
      <c r="M34" s="158">
        <v>358</v>
      </c>
      <c r="N34" s="158">
        <v>332</v>
      </c>
      <c r="O34" s="158">
        <v>356</v>
      </c>
      <c r="P34" s="158">
        <v>354</v>
      </c>
    </row>
    <row r="35" spans="1:16" ht="12.75">
      <c r="A35" s="19">
        <v>20</v>
      </c>
      <c r="B35" s="20" t="s">
        <v>904</v>
      </c>
      <c r="C35" s="158">
        <v>830</v>
      </c>
      <c r="D35" s="158">
        <v>830</v>
      </c>
      <c r="E35" s="158">
        <v>601</v>
      </c>
      <c r="F35" s="158">
        <v>596</v>
      </c>
      <c r="G35" s="158">
        <v>3</v>
      </c>
      <c r="H35" s="158">
        <v>548</v>
      </c>
      <c r="I35" s="158">
        <v>539</v>
      </c>
      <c r="J35" s="158">
        <v>550</v>
      </c>
      <c r="K35" s="158">
        <v>545</v>
      </c>
      <c r="L35" s="158">
        <v>491</v>
      </c>
      <c r="M35" s="158">
        <v>546</v>
      </c>
      <c r="N35" s="158">
        <v>541</v>
      </c>
      <c r="O35" s="158">
        <v>554</v>
      </c>
      <c r="P35" s="158">
        <v>541</v>
      </c>
    </row>
    <row r="36" spans="1:16" ht="12.75">
      <c r="A36" s="226">
        <v>21</v>
      </c>
      <c r="B36" s="20" t="s">
        <v>905</v>
      </c>
      <c r="C36" s="158">
        <v>717</v>
      </c>
      <c r="D36" s="158">
        <v>717</v>
      </c>
      <c r="E36" s="158">
        <v>428</v>
      </c>
      <c r="F36" s="158">
        <v>437</v>
      </c>
      <c r="G36" s="158">
        <v>3</v>
      </c>
      <c r="H36" s="158">
        <v>356</v>
      </c>
      <c r="I36" s="158">
        <v>384</v>
      </c>
      <c r="J36" s="158">
        <v>493</v>
      </c>
      <c r="K36" s="158">
        <v>526</v>
      </c>
      <c r="L36" s="158">
        <v>493</v>
      </c>
      <c r="M36" s="158">
        <v>562</v>
      </c>
      <c r="N36" s="158">
        <v>508</v>
      </c>
      <c r="O36" s="158">
        <v>502</v>
      </c>
      <c r="P36" s="158">
        <v>497</v>
      </c>
    </row>
    <row r="37" spans="1:16" ht="12.75">
      <c r="A37" s="19">
        <v>22</v>
      </c>
      <c r="B37" s="20" t="s">
        <v>906</v>
      </c>
      <c r="C37" s="158">
        <v>951</v>
      </c>
      <c r="D37" s="158">
        <v>951</v>
      </c>
      <c r="E37" s="158">
        <v>683</v>
      </c>
      <c r="F37" s="158">
        <v>777</v>
      </c>
      <c r="G37" s="158">
        <v>7</v>
      </c>
      <c r="H37" s="158">
        <v>757</v>
      </c>
      <c r="I37" s="158">
        <v>750</v>
      </c>
      <c r="J37" s="158">
        <v>833</v>
      </c>
      <c r="K37" s="158">
        <v>874</v>
      </c>
      <c r="L37" s="158">
        <v>865</v>
      </c>
      <c r="M37" s="158">
        <v>885</v>
      </c>
      <c r="N37" s="158">
        <v>888</v>
      </c>
      <c r="O37" s="158">
        <v>930</v>
      </c>
      <c r="P37" s="158">
        <v>929</v>
      </c>
    </row>
    <row r="38" spans="1:16" ht="12.75">
      <c r="A38" s="158" t="s">
        <v>17</v>
      </c>
      <c r="B38" s="158"/>
      <c r="C38" s="158">
        <f>SUM(C16:C37)</f>
        <v>14387</v>
      </c>
      <c r="D38" s="158">
        <f>SUM(D16:D37)</f>
        <v>14387</v>
      </c>
      <c r="E38" s="158">
        <f>SUM(E16:E37)</f>
        <v>8603</v>
      </c>
      <c r="F38" s="158">
        <f aca="true" t="shared" si="0" ref="F38:P38">SUM(F16:F37)</f>
        <v>9062</v>
      </c>
      <c r="G38" s="158">
        <f t="shared" si="0"/>
        <v>68</v>
      </c>
      <c r="H38" s="158">
        <f t="shared" si="0"/>
        <v>8263</v>
      </c>
      <c r="I38" s="158">
        <f t="shared" si="0"/>
        <v>8124</v>
      </c>
      <c r="J38" s="158">
        <f t="shared" si="0"/>
        <v>9035</v>
      </c>
      <c r="K38" s="158">
        <f t="shared" si="0"/>
        <v>9584</v>
      </c>
      <c r="L38" s="158">
        <f t="shared" si="0"/>
        <v>9107</v>
      </c>
      <c r="M38" s="158">
        <f t="shared" si="0"/>
        <v>9642</v>
      </c>
      <c r="N38" s="158">
        <f t="shared" si="0"/>
        <v>9317</v>
      </c>
      <c r="O38" s="158">
        <f t="shared" si="0"/>
        <v>9390</v>
      </c>
      <c r="P38" s="158">
        <f t="shared" si="0"/>
        <v>9154</v>
      </c>
    </row>
    <row r="41" spans="8:13" ht="12.75">
      <c r="H41" s="239"/>
      <c r="I41" s="239"/>
      <c r="J41" s="239"/>
      <c r="K41" s="239"/>
      <c r="L41" s="239"/>
      <c r="M41" s="239"/>
    </row>
    <row r="42" spans="8:16" ht="12.75" customHeight="1">
      <c r="H42" s="239"/>
      <c r="I42" s="239"/>
      <c r="J42" s="239"/>
      <c r="K42" s="239"/>
      <c r="L42" s="641" t="s">
        <v>1040</v>
      </c>
      <c r="M42" s="641"/>
      <c r="N42" s="641"/>
      <c r="O42" s="641"/>
      <c r="P42" s="641"/>
    </row>
    <row r="43" spans="8:16" ht="12.75" customHeight="1">
      <c r="H43" s="239"/>
      <c r="I43" s="239"/>
      <c r="J43" s="239"/>
      <c r="K43" s="239"/>
      <c r="L43" s="641"/>
      <c r="M43" s="641"/>
      <c r="N43" s="641"/>
      <c r="O43" s="641"/>
      <c r="P43" s="641"/>
    </row>
    <row r="44" spans="1:16" ht="27.75" customHeight="1">
      <c r="A44" s="224" t="s">
        <v>12</v>
      </c>
      <c r="H44" s="229"/>
      <c r="I44" s="229"/>
      <c r="J44" s="229"/>
      <c r="K44" s="229"/>
      <c r="L44" s="641"/>
      <c r="M44" s="641"/>
      <c r="N44" s="641"/>
      <c r="O44" s="641"/>
      <c r="P44" s="641"/>
    </row>
  </sheetData>
  <sheetProtection/>
  <mergeCells count="14">
    <mergeCell ref="L42:P44"/>
    <mergeCell ref="C2:J2"/>
    <mergeCell ref="E13:P13"/>
    <mergeCell ref="K12:P12"/>
    <mergeCell ref="A9:F9"/>
    <mergeCell ref="A10:F10"/>
    <mergeCell ref="L1:M1"/>
    <mergeCell ref="H1:I1"/>
    <mergeCell ref="A3:M3"/>
    <mergeCell ref="A4:M4"/>
    <mergeCell ref="A13:A14"/>
    <mergeCell ref="B13:B14"/>
    <mergeCell ref="C13:C14"/>
    <mergeCell ref="D13:D14"/>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97" r:id="rId1"/>
</worksheet>
</file>

<file path=xl/worksheets/sheet52.xml><?xml version="1.0" encoding="utf-8"?>
<worksheet xmlns="http://schemas.openxmlformats.org/spreadsheetml/2006/main" xmlns:r="http://schemas.openxmlformats.org/officeDocument/2006/relationships">
  <sheetPr>
    <pageSetUpPr fitToPage="1"/>
  </sheetPr>
  <dimension ref="A1:P38"/>
  <sheetViews>
    <sheetView view="pageBreakPreview" zoomScale="80" zoomScaleNormal="80" zoomScaleSheetLayoutView="80" zoomScalePageLayoutView="0" workbookViewId="0" topLeftCell="A13">
      <selection activeCell="J36" sqref="J36:M38"/>
    </sheetView>
  </sheetViews>
  <sheetFormatPr defaultColWidth="9.140625" defaultRowHeight="12.75"/>
  <cols>
    <col min="2" max="2" width="18.7109375" style="0" customWidth="1"/>
    <col min="4" max="4" width="8.421875" style="0" customWidth="1"/>
    <col min="5" max="5" width="12.8515625" style="0" customWidth="1"/>
    <col min="6" max="6" width="16.00390625" style="0" customWidth="1"/>
    <col min="7" max="7" width="15.28125" style="0" customWidth="1"/>
    <col min="8" max="8" width="17.00390625" style="0" customWidth="1"/>
    <col min="9" max="9" width="18.00390625" style="0" customWidth="1"/>
    <col min="10" max="10" width="11.140625" style="0" customWidth="1"/>
    <col min="11" max="11" width="12.7109375" style="0" customWidth="1"/>
    <col min="12" max="12" width="11.421875" style="0" customWidth="1"/>
    <col min="13" max="13" width="15.421875" style="0" customWidth="1"/>
  </cols>
  <sheetData>
    <row r="1" spans="3:16" ht="18">
      <c r="C1" s="689" t="s">
        <v>0</v>
      </c>
      <c r="D1" s="689"/>
      <c r="E1" s="689"/>
      <c r="F1" s="689"/>
      <c r="G1" s="689"/>
      <c r="H1" s="689"/>
      <c r="I1" s="689"/>
      <c r="J1" s="248"/>
      <c r="K1" s="248"/>
      <c r="L1" s="829" t="s">
        <v>525</v>
      </c>
      <c r="M1" s="829"/>
      <c r="N1" s="248"/>
      <c r="O1" s="248"/>
      <c r="P1" s="248"/>
    </row>
    <row r="2" spans="2:16" ht="21">
      <c r="B2" s="690" t="s">
        <v>697</v>
      </c>
      <c r="C2" s="690"/>
      <c r="D2" s="690"/>
      <c r="E2" s="690"/>
      <c r="F2" s="690"/>
      <c r="G2" s="690"/>
      <c r="H2" s="690"/>
      <c r="I2" s="690"/>
      <c r="J2" s="690"/>
      <c r="K2" s="690"/>
      <c r="L2" s="690"/>
      <c r="M2" s="249"/>
      <c r="N2" s="249"/>
      <c r="O2" s="249"/>
      <c r="P2" s="249"/>
    </row>
    <row r="3" spans="3:16" ht="21">
      <c r="C3" s="217"/>
      <c r="D3" s="217"/>
      <c r="E3" s="217"/>
      <c r="F3" s="217"/>
      <c r="G3" s="217"/>
      <c r="H3" s="217"/>
      <c r="I3" s="217"/>
      <c r="J3" s="217"/>
      <c r="K3" s="217"/>
      <c r="L3" s="217"/>
      <c r="M3" s="217"/>
      <c r="N3" s="249"/>
      <c r="O3" s="249"/>
      <c r="P3" s="249"/>
    </row>
    <row r="4" spans="1:13" ht="20.25" customHeight="1">
      <c r="A4" s="839" t="s">
        <v>524</v>
      </c>
      <c r="B4" s="839"/>
      <c r="C4" s="839"/>
      <c r="D4" s="839"/>
      <c r="E4" s="839"/>
      <c r="F4" s="839"/>
      <c r="G4" s="839"/>
      <c r="H4" s="839"/>
      <c r="I4" s="839"/>
      <c r="J4" s="839"/>
      <c r="K4" s="839"/>
      <c r="L4" s="839"/>
      <c r="M4" s="839"/>
    </row>
    <row r="5" spans="1:14" ht="20.25" customHeight="1">
      <c r="A5" s="840" t="s">
        <v>161</v>
      </c>
      <c r="B5" s="840"/>
      <c r="C5" s="840"/>
      <c r="D5" s="840"/>
      <c r="E5" s="840"/>
      <c r="F5" s="840"/>
      <c r="G5" s="840"/>
      <c r="H5" s="692" t="s">
        <v>776</v>
      </c>
      <c r="I5" s="692"/>
      <c r="J5" s="692"/>
      <c r="K5" s="692"/>
      <c r="L5" s="692"/>
      <c r="M5" s="692"/>
      <c r="N5" s="107"/>
    </row>
    <row r="6" spans="1:13" ht="15" customHeight="1">
      <c r="A6" s="773" t="s">
        <v>73</v>
      </c>
      <c r="B6" s="773" t="s">
        <v>291</v>
      </c>
      <c r="C6" s="841" t="s">
        <v>414</v>
      </c>
      <c r="D6" s="842"/>
      <c r="E6" s="842"/>
      <c r="F6" s="842"/>
      <c r="G6" s="843"/>
      <c r="H6" s="771" t="s">
        <v>411</v>
      </c>
      <c r="I6" s="771"/>
      <c r="J6" s="771"/>
      <c r="K6" s="771"/>
      <c r="L6" s="771"/>
      <c r="M6" s="773" t="s">
        <v>292</v>
      </c>
    </row>
    <row r="7" spans="1:13" ht="12.75" customHeight="1">
      <c r="A7" s="774"/>
      <c r="B7" s="774"/>
      <c r="C7" s="844"/>
      <c r="D7" s="845"/>
      <c r="E7" s="845"/>
      <c r="F7" s="845"/>
      <c r="G7" s="846"/>
      <c r="H7" s="771"/>
      <c r="I7" s="771"/>
      <c r="J7" s="771"/>
      <c r="K7" s="771"/>
      <c r="L7" s="771"/>
      <c r="M7" s="774"/>
    </row>
    <row r="8" spans="1:13" ht="5.25" customHeight="1">
      <c r="A8" s="774"/>
      <c r="B8" s="774"/>
      <c r="C8" s="844"/>
      <c r="D8" s="845"/>
      <c r="E8" s="845"/>
      <c r="F8" s="845"/>
      <c r="G8" s="846"/>
      <c r="H8" s="771"/>
      <c r="I8" s="771"/>
      <c r="J8" s="771"/>
      <c r="K8" s="771"/>
      <c r="L8" s="771"/>
      <c r="M8" s="774"/>
    </row>
    <row r="9" spans="1:13" ht="68.25" customHeight="1">
      <c r="A9" s="775"/>
      <c r="B9" s="775"/>
      <c r="C9" s="253" t="s">
        <v>293</v>
      </c>
      <c r="D9" s="253" t="s">
        <v>294</v>
      </c>
      <c r="E9" s="253" t="s">
        <v>295</v>
      </c>
      <c r="F9" s="253" t="s">
        <v>296</v>
      </c>
      <c r="G9" s="269" t="s">
        <v>297</v>
      </c>
      <c r="H9" s="268" t="s">
        <v>410</v>
      </c>
      <c r="I9" s="268" t="s">
        <v>415</v>
      </c>
      <c r="J9" s="268" t="s">
        <v>412</v>
      </c>
      <c r="K9" s="268" t="s">
        <v>413</v>
      </c>
      <c r="L9" s="268" t="s">
        <v>46</v>
      </c>
      <c r="M9" s="775"/>
    </row>
    <row r="10" spans="1:13" ht="15">
      <c r="A10" s="254">
        <v>1</v>
      </c>
      <c r="B10" s="254">
        <v>2</v>
      </c>
      <c r="C10" s="254">
        <v>3</v>
      </c>
      <c r="D10" s="254">
        <v>4</v>
      </c>
      <c r="E10" s="254">
        <v>5</v>
      </c>
      <c r="F10" s="254">
        <v>6</v>
      </c>
      <c r="G10" s="254">
        <v>7</v>
      </c>
      <c r="H10" s="254">
        <v>8</v>
      </c>
      <c r="I10" s="254">
        <v>9</v>
      </c>
      <c r="J10" s="254">
        <v>10</v>
      </c>
      <c r="K10" s="254">
        <v>11</v>
      </c>
      <c r="L10" s="254">
        <v>12</v>
      </c>
      <c r="M10" s="254">
        <v>13</v>
      </c>
    </row>
    <row r="11" spans="1:13" ht="15">
      <c r="A11" s="19">
        <v>1</v>
      </c>
      <c r="B11" s="20" t="s">
        <v>886</v>
      </c>
      <c r="C11" s="303">
        <v>0</v>
      </c>
      <c r="D11" s="303">
        <v>0</v>
      </c>
      <c r="E11" s="303">
        <v>0</v>
      </c>
      <c r="F11" s="303">
        <v>0</v>
      </c>
      <c r="G11" s="303">
        <v>0</v>
      </c>
      <c r="H11" s="303">
        <v>0</v>
      </c>
      <c r="I11" s="303">
        <v>0</v>
      </c>
      <c r="J11" s="303">
        <v>0</v>
      </c>
      <c r="K11" s="303">
        <v>0</v>
      </c>
      <c r="L11" s="303">
        <v>0</v>
      </c>
      <c r="M11" s="303">
        <v>0</v>
      </c>
    </row>
    <row r="12" spans="1:13" ht="15">
      <c r="A12" s="19">
        <v>2</v>
      </c>
      <c r="B12" s="20" t="s">
        <v>887</v>
      </c>
      <c r="C12" s="303">
        <v>0</v>
      </c>
      <c r="D12" s="303">
        <v>0</v>
      </c>
      <c r="E12" s="303">
        <v>0</v>
      </c>
      <c r="F12" s="303">
        <v>0</v>
      </c>
      <c r="G12" s="303">
        <v>0</v>
      </c>
      <c r="H12" s="303">
        <v>0</v>
      </c>
      <c r="I12" s="303">
        <v>0</v>
      </c>
      <c r="J12" s="303">
        <v>0</v>
      </c>
      <c r="K12" s="303">
        <v>0</v>
      </c>
      <c r="L12" s="303">
        <v>0</v>
      </c>
      <c r="M12" s="303">
        <v>0</v>
      </c>
    </row>
    <row r="13" spans="1:13" ht="15">
      <c r="A13" s="19">
        <v>3</v>
      </c>
      <c r="B13" s="20" t="s">
        <v>888</v>
      </c>
      <c r="C13" s="303">
        <v>0</v>
      </c>
      <c r="D13" s="303">
        <v>0</v>
      </c>
      <c r="E13" s="303">
        <v>0</v>
      </c>
      <c r="F13" s="303">
        <v>0</v>
      </c>
      <c r="G13" s="303">
        <v>0</v>
      </c>
      <c r="H13" s="303">
        <v>0</v>
      </c>
      <c r="I13" s="303">
        <v>0</v>
      </c>
      <c r="J13" s="303">
        <v>0</v>
      </c>
      <c r="K13" s="303">
        <v>0</v>
      </c>
      <c r="L13" s="303">
        <v>0</v>
      </c>
      <c r="M13" s="303">
        <v>0</v>
      </c>
    </row>
    <row r="14" spans="1:13" ht="15">
      <c r="A14" s="19">
        <v>4</v>
      </c>
      <c r="B14" s="20" t="s">
        <v>889</v>
      </c>
      <c r="C14" s="303">
        <v>0</v>
      </c>
      <c r="D14" s="303">
        <v>0</v>
      </c>
      <c r="E14" s="303">
        <v>0</v>
      </c>
      <c r="F14" s="303">
        <v>0</v>
      </c>
      <c r="G14" s="303">
        <v>0</v>
      </c>
      <c r="H14" s="303">
        <v>0</v>
      </c>
      <c r="I14" s="303">
        <v>0</v>
      </c>
      <c r="J14" s="303">
        <v>0</v>
      </c>
      <c r="K14" s="303">
        <v>0</v>
      </c>
      <c r="L14" s="303">
        <v>0</v>
      </c>
      <c r="M14" s="303">
        <v>0</v>
      </c>
    </row>
    <row r="15" spans="1:13" ht="15">
      <c r="A15" s="19">
        <v>5</v>
      </c>
      <c r="B15" s="20" t="s">
        <v>890</v>
      </c>
      <c r="C15" s="303">
        <v>0</v>
      </c>
      <c r="D15" s="303">
        <v>0</v>
      </c>
      <c r="E15" s="303">
        <v>0</v>
      </c>
      <c r="F15" s="303">
        <v>0</v>
      </c>
      <c r="G15" s="303">
        <v>0</v>
      </c>
      <c r="H15" s="303">
        <v>0</v>
      </c>
      <c r="I15" s="303">
        <v>0</v>
      </c>
      <c r="J15" s="303">
        <v>0</v>
      </c>
      <c r="K15" s="303">
        <v>0</v>
      </c>
      <c r="L15" s="303">
        <v>0</v>
      </c>
      <c r="M15" s="303">
        <v>0</v>
      </c>
    </row>
    <row r="16" spans="1:13" ht="15">
      <c r="A16" s="19">
        <v>6</v>
      </c>
      <c r="B16" s="20" t="s">
        <v>891</v>
      </c>
      <c r="C16" s="303">
        <v>0</v>
      </c>
      <c r="D16" s="303">
        <v>0</v>
      </c>
      <c r="E16" s="303">
        <v>0</v>
      </c>
      <c r="F16" s="303">
        <v>0</v>
      </c>
      <c r="G16" s="303">
        <v>0</v>
      </c>
      <c r="H16" s="303">
        <v>0</v>
      </c>
      <c r="I16" s="303">
        <v>0</v>
      </c>
      <c r="J16" s="303">
        <v>0</v>
      </c>
      <c r="K16" s="303">
        <v>0</v>
      </c>
      <c r="L16" s="303">
        <v>0</v>
      </c>
      <c r="M16" s="303">
        <v>0</v>
      </c>
    </row>
    <row r="17" spans="1:13" ht="15">
      <c r="A17" s="19">
        <v>7</v>
      </c>
      <c r="B17" s="20" t="s">
        <v>892</v>
      </c>
      <c r="C17" s="303">
        <v>0</v>
      </c>
      <c r="D17" s="303">
        <v>0</v>
      </c>
      <c r="E17" s="303">
        <v>0</v>
      </c>
      <c r="F17" s="303">
        <v>0</v>
      </c>
      <c r="G17" s="303">
        <v>0</v>
      </c>
      <c r="H17" s="303">
        <v>0</v>
      </c>
      <c r="I17" s="303">
        <v>0</v>
      </c>
      <c r="J17" s="303">
        <v>0</v>
      </c>
      <c r="K17" s="303">
        <v>0</v>
      </c>
      <c r="L17" s="303">
        <v>0</v>
      </c>
      <c r="M17" s="303">
        <v>0</v>
      </c>
    </row>
    <row r="18" spans="1:13" ht="15">
      <c r="A18" s="19">
        <v>8</v>
      </c>
      <c r="B18" s="20" t="s">
        <v>893</v>
      </c>
      <c r="C18" s="303">
        <v>0</v>
      </c>
      <c r="D18" s="303">
        <v>0</v>
      </c>
      <c r="E18" s="303">
        <v>0</v>
      </c>
      <c r="F18" s="303">
        <v>0</v>
      </c>
      <c r="G18" s="303">
        <v>0</v>
      </c>
      <c r="H18" s="303">
        <v>0</v>
      </c>
      <c r="I18" s="303">
        <v>0</v>
      </c>
      <c r="J18" s="303">
        <v>0</v>
      </c>
      <c r="K18" s="303">
        <v>0</v>
      </c>
      <c r="L18" s="303">
        <v>0</v>
      </c>
      <c r="M18" s="303">
        <v>0</v>
      </c>
    </row>
    <row r="19" spans="1:13" ht="12.75">
      <c r="A19" s="19">
        <v>9</v>
      </c>
      <c r="B19" s="20" t="s">
        <v>894</v>
      </c>
      <c r="C19" s="473">
        <v>0</v>
      </c>
      <c r="D19" s="473">
        <v>0</v>
      </c>
      <c r="E19" s="473">
        <v>0</v>
      </c>
      <c r="F19" s="473">
        <v>0</v>
      </c>
      <c r="G19" s="473">
        <v>0</v>
      </c>
      <c r="H19" s="473">
        <v>0</v>
      </c>
      <c r="I19" s="473">
        <v>0</v>
      </c>
      <c r="J19" s="473">
        <v>0</v>
      </c>
      <c r="K19" s="473">
        <v>0</v>
      </c>
      <c r="L19" s="473">
        <v>0</v>
      </c>
      <c r="M19" s="473">
        <v>0</v>
      </c>
    </row>
    <row r="20" spans="1:13" ht="12.75">
      <c r="A20" s="19">
        <v>10</v>
      </c>
      <c r="B20" s="20" t="s">
        <v>895</v>
      </c>
      <c r="C20" s="472">
        <v>0</v>
      </c>
      <c r="D20" s="472">
        <v>0</v>
      </c>
      <c r="E20" s="472">
        <v>0</v>
      </c>
      <c r="F20" s="472">
        <v>0</v>
      </c>
      <c r="G20" s="472">
        <v>0</v>
      </c>
      <c r="H20" s="472">
        <v>0</v>
      </c>
      <c r="I20" s="472">
        <v>0</v>
      </c>
      <c r="J20" s="472">
        <v>0</v>
      </c>
      <c r="K20" s="472">
        <v>0</v>
      </c>
      <c r="L20" s="472">
        <v>0</v>
      </c>
      <c r="M20" s="472">
        <v>0</v>
      </c>
    </row>
    <row r="21" spans="1:13" ht="12.75">
      <c r="A21" s="19">
        <v>11</v>
      </c>
      <c r="B21" s="20" t="s">
        <v>896</v>
      </c>
      <c r="C21" s="472">
        <v>0</v>
      </c>
      <c r="D21" s="472">
        <v>0</v>
      </c>
      <c r="E21" s="472">
        <v>0</v>
      </c>
      <c r="F21" s="472">
        <v>0</v>
      </c>
      <c r="G21" s="472">
        <v>0</v>
      </c>
      <c r="H21" s="472">
        <v>0</v>
      </c>
      <c r="I21" s="472">
        <v>0</v>
      </c>
      <c r="J21" s="472">
        <v>0</v>
      </c>
      <c r="K21" s="472">
        <v>0</v>
      </c>
      <c r="L21" s="472">
        <v>0</v>
      </c>
      <c r="M21" s="472">
        <v>0</v>
      </c>
    </row>
    <row r="22" spans="1:13" ht="12.75">
      <c r="A22" s="19">
        <v>12</v>
      </c>
      <c r="B22" s="20" t="s">
        <v>897</v>
      </c>
      <c r="C22" s="472">
        <v>0</v>
      </c>
      <c r="D22" s="472">
        <v>0</v>
      </c>
      <c r="E22" s="472">
        <v>0</v>
      </c>
      <c r="F22" s="472">
        <v>0</v>
      </c>
      <c r="G22" s="472">
        <v>0</v>
      </c>
      <c r="H22" s="472">
        <v>0</v>
      </c>
      <c r="I22" s="472">
        <v>0</v>
      </c>
      <c r="J22" s="472">
        <v>0</v>
      </c>
      <c r="K22" s="472">
        <v>0</v>
      </c>
      <c r="L22" s="472">
        <v>0</v>
      </c>
      <c r="M22" s="472">
        <v>0</v>
      </c>
    </row>
    <row r="23" spans="1:13" ht="12.75">
      <c r="A23" s="19">
        <v>13</v>
      </c>
      <c r="B23" s="20" t="s">
        <v>898</v>
      </c>
      <c r="C23" s="8">
        <v>0</v>
      </c>
      <c r="D23" s="8">
        <v>0</v>
      </c>
      <c r="E23" s="8">
        <v>0</v>
      </c>
      <c r="F23" s="8">
        <v>0</v>
      </c>
      <c r="G23" s="8">
        <v>0</v>
      </c>
      <c r="H23" s="8">
        <v>0</v>
      </c>
      <c r="I23" s="8">
        <v>0</v>
      </c>
      <c r="J23" s="8">
        <v>0</v>
      </c>
      <c r="K23" s="8">
        <v>0</v>
      </c>
      <c r="L23" s="8">
        <v>0</v>
      </c>
      <c r="M23" s="8">
        <v>0</v>
      </c>
    </row>
    <row r="24" spans="1:13" ht="12.75">
      <c r="A24" s="19">
        <v>14</v>
      </c>
      <c r="B24" s="20" t="s">
        <v>899</v>
      </c>
      <c r="C24" s="8">
        <v>0</v>
      </c>
      <c r="D24" s="8">
        <v>0</v>
      </c>
      <c r="E24" s="8">
        <v>0</v>
      </c>
      <c r="F24" s="8">
        <v>0</v>
      </c>
      <c r="G24" s="8">
        <v>0</v>
      </c>
      <c r="H24" s="8">
        <v>0</v>
      </c>
      <c r="I24" s="8">
        <v>0</v>
      </c>
      <c r="J24" s="8">
        <v>0</v>
      </c>
      <c r="K24" s="8">
        <v>0</v>
      </c>
      <c r="L24" s="8">
        <v>0</v>
      </c>
      <c r="M24" s="8">
        <v>0</v>
      </c>
    </row>
    <row r="25" spans="1:13" ht="12.75">
      <c r="A25" s="19">
        <v>15</v>
      </c>
      <c r="B25" s="20" t="s">
        <v>900</v>
      </c>
      <c r="C25" s="8">
        <v>0</v>
      </c>
      <c r="D25" s="8">
        <v>0</v>
      </c>
      <c r="E25" s="8">
        <v>0</v>
      </c>
      <c r="F25" s="8">
        <v>0</v>
      </c>
      <c r="G25" s="8">
        <v>0</v>
      </c>
      <c r="H25" s="8">
        <v>0</v>
      </c>
      <c r="I25" s="8">
        <v>0</v>
      </c>
      <c r="J25" s="8">
        <v>0</v>
      </c>
      <c r="K25" s="8">
        <v>0</v>
      </c>
      <c r="L25" s="8">
        <v>0</v>
      </c>
      <c r="M25" s="8">
        <v>0</v>
      </c>
    </row>
    <row r="26" spans="1:13" ht="12.75">
      <c r="A26" s="19">
        <v>16</v>
      </c>
      <c r="B26" s="20" t="s">
        <v>901</v>
      </c>
      <c r="C26" s="8"/>
      <c r="D26" s="8"/>
      <c r="E26" s="8"/>
      <c r="F26" s="8"/>
      <c r="G26" s="8"/>
      <c r="H26" s="8"/>
      <c r="I26" s="8"/>
      <c r="J26" s="8"/>
      <c r="K26" s="8"/>
      <c r="L26" s="8"/>
      <c r="M26" s="8"/>
    </row>
    <row r="27" spans="1:13" ht="12.75">
      <c r="A27" s="19">
        <v>17</v>
      </c>
      <c r="B27" s="20" t="s">
        <v>902</v>
      </c>
      <c r="C27" s="8">
        <v>0</v>
      </c>
      <c r="D27" s="8">
        <v>0</v>
      </c>
      <c r="E27" s="8">
        <v>0</v>
      </c>
      <c r="F27" s="8">
        <v>0</v>
      </c>
      <c r="G27" s="8">
        <v>0</v>
      </c>
      <c r="H27" s="8">
        <v>0</v>
      </c>
      <c r="I27" s="8">
        <v>0</v>
      </c>
      <c r="J27" s="8">
        <v>0</v>
      </c>
      <c r="K27" s="8">
        <v>0</v>
      </c>
      <c r="L27" s="8">
        <v>0</v>
      </c>
      <c r="M27" s="8">
        <v>0</v>
      </c>
    </row>
    <row r="28" spans="1:13" ht="12.75">
      <c r="A28" s="19">
        <v>18</v>
      </c>
      <c r="B28" s="20" t="s">
        <v>903</v>
      </c>
      <c r="C28" s="8">
        <v>0</v>
      </c>
      <c r="D28" s="8">
        <v>0</v>
      </c>
      <c r="E28" s="8">
        <v>0</v>
      </c>
      <c r="F28" s="8">
        <v>0</v>
      </c>
      <c r="G28" s="8">
        <v>0</v>
      </c>
      <c r="H28" s="8">
        <v>0</v>
      </c>
      <c r="I28" s="8">
        <v>0</v>
      </c>
      <c r="J28" s="8">
        <v>0</v>
      </c>
      <c r="K28" s="8">
        <v>0</v>
      </c>
      <c r="L28" s="8">
        <v>0</v>
      </c>
      <c r="M28" s="8">
        <v>0</v>
      </c>
    </row>
    <row r="29" spans="1:13" ht="12.75">
      <c r="A29" s="19">
        <v>19</v>
      </c>
      <c r="B29" s="20" t="s">
        <v>904</v>
      </c>
      <c r="C29" s="8">
        <v>0</v>
      </c>
      <c r="D29" s="8">
        <v>0</v>
      </c>
      <c r="E29" s="8">
        <v>0</v>
      </c>
      <c r="F29" s="8">
        <v>0</v>
      </c>
      <c r="G29" s="8">
        <v>0</v>
      </c>
      <c r="H29" s="8">
        <v>0</v>
      </c>
      <c r="I29" s="8">
        <v>0</v>
      </c>
      <c r="J29" s="8">
        <v>0</v>
      </c>
      <c r="K29" s="8">
        <v>0</v>
      </c>
      <c r="L29" s="8">
        <v>0</v>
      </c>
      <c r="M29" s="8">
        <v>0</v>
      </c>
    </row>
    <row r="30" spans="1:13" ht="12.75">
      <c r="A30" s="19">
        <v>20</v>
      </c>
      <c r="B30" s="20" t="s">
        <v>905</v>
      </c>
      <c r="C30" s="8">
        <v>0</v>
      </c>
      <c r="D30" s="8">
        <v>0</v>
      </c>
      <c r="E30" s="8">
        <v>0</v>
      </c>
      <c r="F30" s="8">
        <v>0</v>
      </c>
      <c r="G30" s="8">
        <v>0</v>
      </c>
      <c r="H30" s="8">
        <v>0</v>
      </c>
      <c r="I30" s="8">
        <v>0</v>
      </c>
      <c r="J30" s="8">
        <v>0</v>
      </c>
      <c r="K30" s="8">
        <v>0</v>
      </c>
      <c r="L30" s="8">
        <v>0</v>
      </c>
      <c r="M30" s="8">
        <v>0</v>
      </c>
    </row>
    <row r="31" spans="1:13" ht="12.75">
      <c r="A31" s="19">
        <v>21</v>
      </c>
      <c r="B31" s="20" t="s">
        <v>906</v>
      </c>
      <c r="C31" s="8">
        <v>0</v>
      </c>
      <c r="D31" s="8">
        <v>0</v>
      </c>
      <c r="E31" s="8">
        <v>0</v>
      </c>
      <c r="F31" s="8">
        <v>0</v>
      </c>
      <c r="G31" s="8">
        <v>0</v>
      </c>
      <c r="H31" s="8">
        <v>0</v>
      </c>
      <c r="I31" s="8">
        <v>0</v>
      </c>
      <c r="J31" s="8">
        <v>0</v>
      </c>
      <c r="K31" s="8">
        <v>0</v>
      </c>
      <c r="L31" s="8">
        <v>0</v>
      </c>
      <c r="M31" s="8">
        <v>0</v>
      </c>
    </row>
    <row r="32" spans="1:13" ht="12.75">
      <c r="A32" s="31" t="s">
        <v>17</v>
      </c>
      <c r="B32" s="9"/>
      <c r="C32" s="9">
        <f>SUM(C11:C31)</f>
        <v>0</v>
      </c>
      <c r="D32" s="9">
        <f aca="true" t="shared" si="0" ref="D32:M32">SUM(D11:D31)</f>
        <v>0</v>
      </c>
      <c r="E32" s="9">
        <f t="shared" si="0"/>
        <v>0</v>
      </c>
      <c r="F32" s="9">
        <f t="shared" si="0"/>
        <v>0</v>
      </c>
      <c r="G32" s="9">
        <f t="shared" si="0"/>
        <v>0</v>
      </c>
      <c r="H32" s="9">
        <f t="shared" si="0"/>
        <v>0</v>
      </c>
      <c r="I32" s="9">
        <f t="shared" si="0"/>
        <v>0</v>
      </c>
      <c r="J32" s="9">
        <f t="shared" si="0"/>
        <v>0</v>
      </c>
      <c r="K32" s="9">
        <f t="shared" si="0"/>
        <v>0</v>
      </c>
      <c r="L32" s="9">
        <f t="shared" si="0"/>
        <v>0</v>
      </c>
      <c r="M32" s="9">
        <f t="shared" si="0"/>
        <v>0</v>
      </c>
    </row>
    <row r="33" spans="2:6" ht="16.5" customHeight="1">
      <c r="B33" s="256"/>
      <c r="C33" s="838"/>
      <c r="D33" s="838"/>
      <c r="E33" s="838"/>
      <c r="F33" s="838"/>
    </row>
    <row r="35" spans="1:12" ht="12.75">
      <c r="A35" s="224"/>
      <c r="B35" s="224"/>
      <c r="C35" s="224"/>
      <c r="D35" s="224"/>
      <c r="G35" s="239"/>
      <c r="H35" s="239"/>
      <c r="I35" s="225"/>
      <c r="J35" s="225"/>
      <c r="K35" s="225"/>
      <c r="L35" s="225"/>
    </row>
    <row r="36" spans="1:13" ht="15" customHeight="1">
      <c r="A36" s="224"/>
      <c r="B36" s="224"/>
      <c r="C36" s="224"/>
      <c r="D36" s="224"/>
      <c r="G36" s="239"/>
      <c r="H36" s="239"/>
      <c r="I36" s="239"/>
      <c r="J36" s="641" t="s">
        <v>1040</v>
      </c>
      <c r="K36" s="641"/>
      <c r="L36" s="641"/>
      <c r="M36" s="641"/>
    </row>
    <row r="37" spans="1:13" ht="15" customHeight="1">
      <c r="A37" s="224"/>
      <c r="B37" s="224"/>
      <c r="C37" s="224"/>
      <c r="D37" s="224"/>
      <c r="G37" s="239"/>
      <c r="H37" s="239"/>
      <c r="I37" s="239"/>
      <c r="J37" s="641"/>
      <c r="K37" s="641"/>
      <c r="L37" s="641"/>
      <c r="M37" s="641"/>
    </row>
    <row r="38" spans="1:13" ht="30" customHeight="1">
      <c r="A38" s="224" t="s">
        <v>12</v>
      </c>
      <c r="C38" s="224"/>
      <c r="D38" s="224"/>
      <c r="G38" s="229"/>
      <c r="H38" s="229"/>
      <c r="I38" s="226"/>
      <c r="J38" s="641"/>
      <c r="K38" s="641"/>
      <c r="L38" s="641"/>
      <c r="M38" s="641"/>
    </row>
  </sheetData>
  <sheetProtection/>
  <mergeCells count="13">
    <mergeCell ref="C6:G8"/>
    <mergeCell ref="J36:M38"/>
    <mergeCell ref="B2:L2"/>
    <mergeCell ref="L1:M1"/>
    <mergeCell ref="C1:I1"/>
    <mergeCell ref="C33:F33"/>
    <mergeCell ref="H6:L8"/>
    <mergeCell ref="H5:M5"/>
    <mergeCell ref="A4:M4"/>
    <mergeCell ref="A5:G5"/>
    <mergeCell ref="M6:M9"/>
    <mergeCell ref="A6:A9"/>
    <mergeCell ref="B6:B9"/>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93" r:id="rId1"/>
  <colBreaks count="1" manualBreakCount="1">
    <brk id="13" max="65535" man="1"/>
  </colBreaks>
</worksheet>
</file>

<file path=xl/worksheets/sheet53.xml><?xml version="1.0" encoding="utf-8"?>
<worksheet xmlns="http://schemas.openxmlformats.org/spreadsheetml/2006/main" xmlns:r="http://schemas.openxmlformats.org/officeDocument/2006/relationships">
  <sheetPr>
    <tabColor rgb="FFFFFF00"/>
    <pageSetUpPr fitToPage="1"/>
  </sheetPr>
  <dimension ref="A1:L61"/>
  <sheetViews>
    <sheetView view="pageBreakPreview" zoomScale="63" zoomScaleSheetLayoutView="63" zoomScalePageLayoutView="0" workbookViewId="0" topLeftCell="A46">
      <selection activeCell="D52" sqref="D52"/>
    </sheetView>
  </sheetViews>
  <sheetFormatPr defaultColWidth="9.140625" defaultRowHeight="12.75"/>
  <cols>
    <col min="1" max="1" width="40.8515625" style="0" customWidth="1"/>
    <col min="2" max="2" width="25.7109375" style="0" customWidth="1"/>
    <col min="3" max="3" width="21.8515625" style="0" customWidth="1"/>
    <col min="4" max="4" width="35.28125" style="0" customWidth="1"/>
    <col min="5" max="5" width="19.421875" style="0" customWidth="1"/>
    <col min="6" max="6" width="21.28125" style="0" customWidth="1"/>
    <col min="7" max="7" width="20.7109375" style="0" customWidth="1"/>
  </cols>
  <sheetData>
    <row r="1" spans="1:12" ht="21">
      <c r="A1" s="848" t="s">
        <v>0</v>
      </c>
      <c r="B1" s="848"/>
      <c r="C1" s="848"/>
      <c r="D1" s="848"/>
      <c r="E1" s="848"/>
      <c r="F1" s="550" t="s">
        <v>527</v>
      </c>
      <c r="G1" s="549"/>
      <c r="H1" s="248"/>
      <c r="I1" s="248"/>
      <c r="J1" s="248"/>
      <c r="K1" s="248"/>
      <c r="L1" s="248"/>
    </row>
    <row r="2" spans="1:12" ht="21">
      <c r="A2" s="848" t="s">
        <v>697</v>
      </c>
      <c r="B2" s="848"/>
      <c r="C2" s="848"/>
      <c r="D2" s="848"/>
      <c r="E2" s="848"/>
      <c r="F2" s="848"/>
      <c r="G2" s="549"/>
      <c r="H2" s="249"/>
      <c r="I2" s="249"/>
      <c r="J2" s="249"/>
      <c r="K2" s="249"/>
      <c r="L2" s="249"/>
    </row>
    <row r="3" spans="1:7" ht="20.25">
      <c r="A3" s="551"/>
      <c r="B3" s="551"/>
      <c r="C3" s="551"/>
      <c r="D3" s="551"/>
      <c r="E3" s="551"/>
      <c r="F3" s="551"/>
      <c r="G3" s="552"/>
    </row>
    <row r="4" spans="1:7" ht="20.25">
      <c r="A4" s="849" t="s">
        <v>526</v>
      </c>
      <c r="B4" s="849"/>
      <c r="C4" s="849"/>
      <c r="D4" s="849"/>
      <c r="E4" s="849"/>
      <c r="F4" s="849"/>
      <c r="G4" s="849"/>
    </row>
    <row r="5" spans="1:7" ht="20.25">
      <c r="A5" s="553" t="s">
        <v>254</v>
      </c>
      <c r="B5" s="554"/>
      <c r="C5" s="554"/>
      <c r="D5" s="554"/>
      <c r="E5" s="554"/>
      <c r="F5" s="554"/>
      <c r="G5" s="554"/>
    </row>
    <row r="6" spans="1:7" ht="60.75">
      <c r="A6" s="555"/>
      <c r="B6" s="556" t="s">
        <v>321</v>
      </c>
      <c r="C6" s="556" t="s">
        <v>322</v>
      </c>
      <c r="D6" s="556" t="s">
        <v>323</v>
      </c>
      <c r="E6" s="557"/>
      <c r="F6" s="557"/>
      <c r="G6" s="552"/>
    </row>
    <row r="7" spans="1:7" ht="20.25">
      <c r="A7" s="558" t="s">
        <v>324</v>
      </c>
      <c r="B7" s="559"/>
      <c r="C7" s="559"/>
      <c r="D7" s="559"/>
      <c r="E7" s="557"/>
      <c r="F7" s="557"/>
      <c r="G7" s="552"/>
    </row>
    <row r="8" spans="1:7" ht="13.5" customHeight="1">
      <c r="A8" s="559" t="s">
        <v>325</v>
      </c>
      <c r="B8" s="559"/>
      <c r="C8" s="559"/>
      <c r="D8" s="559"/>
      <c r="E8" s="557"/>
      <c r="F8" s="557"/>
      <c r="G8" s="552"/>
    </row>
    <row r="9" spans="1:7" ht="13.5" customHeight="1">
      <c r="A9" s="559" t="s">
        <v>326</v>
      </c>
      <c r="B9" s="559"/>
      <c r="C9" s="559"/>
      <c r="D9" s="559"/>
      <c r="E9" s="557"/>
      <c r="F9" s="557"/>
      <c r="G9" s="552"/>
    </row>
    <row r="10" spans="1:7" ht="13.5" customHeight="1">
      <c r="A10" s="560" t="s">
        <v>1041</v>
      </c>
      <c r="B10" s="559"/>
      <c r="C10" s="559"/>
      <c r="D10" s="559"/>
      <c r="E10" s="557"/>
      <c r="F10" s="557"/>
      <c r="G10" s="552"/>
    </row>
    <row r="11" spans="1:7" ht="13.5" customHeight="1">
      <c r="A11" s="560" t="s">
        <v>1042</v>
      </c>
      <c r="B11" s="559"/>
      <c r="C11" s="559"/>
      <c r="D11" s="559"/>
      <c r="E11" s="557"/>
      <c r="F11" s="557"/>
      <c r="G11" s="552"/>
    </row>
    <row r="12" spans="1:7" ht="13.5" customHeight="1">
      <c r="A12" s="560" t="s">
        <v>1043</v>
      </c>
      <c r="B12" s="559"/>
      <c r="C12" s="559"/>
      <c r="D12" s="559"/>
      <c r="E12" s="557"/>
      <c r="F12" s="557"/>
      <c r="G12" s="552"/>
    </row>
    <row r="13" spans="1:7" ht="13.5" customHeight="1">
      <c r="A13" s="560" t="s">
        <v>1044</v>
      </c>
      <c r="B13" s="559"/>
      <c r="C13" s="559"/>
      <c r="D13" s="559"/>
      <c r="E13" s="557"/>
      <c r="F13" s="557"/>
      <c r="G13" s="552"/>
    </row>
    <row r="14" spans="1:7" ht="13.5" customHeight="1">
      <c r="A14" s="560" t="s">
        <v>1045</v>
      </c>
      <c r="B14" s="559"/>
      <c r="C14" s="559"/>
      <c r="D14" s="559"/>
      <c r="E14" s="557"/>
      <c r="F14" s="557"/>
      <c r="G14" s="552"/>
    </row>
    <row r="15" spans="1:7" ht="13.5" customHeight="1">
      <c r="A15" s="560" t="s">
        <v>1046</v>
      </c>
      <c r="B15" s="559"/>
      <c r="C15" s="559"/>
      <c r="D15" s="559"/>
      <c r="E15" s="557"/>
      <c r="F15" s="557"/>
      <c r="G15" s="552"/>
    </row>
    <row r="16" spans="1:7" ht="13.5" customHeight="1">
      <c r="A16" s="560" t="s">
        <v>1047</v>
      </c>
      <c r="B16" s="559"/>
      <c r="C16" s="559"/>
      <c r="D16" s="559"/>
      <c r="E16" s="557"/>
      <c r="F16" s="557"/>
      <c r="G16" s="552"/>
    </row>
    <row r="17" spans="1:7" ht="13.5" customHeight="1">
      <c r="A17" s="560" t="s">
        <v>1048</v>
      </c>
      <c r="B17" s="559"/>
      <c r="C17" s="559"/>
      <c r="D17" s="559"/>
      <c r="E17" s="557"/>
      <c r="F17" s="557"/>
      <c r="G17" s="552"/>
    </row>
    <row r="18" spans="1:7" ht="13.5" customHeight="1">
      <c r="A18" s="561"/>
      <c r="B18" s="562"/>
      <c r="C18" s="562"/>
      <c r="D18" s="562"/>
      <c r="E18" s="557"/>
      <c r="F18" s="557"/>
      <c r="G18" s="552"/>
    </row>
    <row r="19" spans="1:7" ht="13.5" customHeight="1">
      <c r="A19" s="850" t="s">
        <v>327</v>
      </c>
      <c r="B19" s="850"/>
      <c r="C19" s="850"/>
      <c r="D19" s="850"/>
      <c r="E19" s="850"/>
      <c r="F19" s="850"/>
      <c r="G19" s="850"/>
    </row>
    <row r="20" spans="1:7" ht="20.25">
      <c r="A20" s="557"/>
      <c r="B20" s="557"/>
      <c r="C20" s="557"/>
      <c r="D20" s="557"/>
      <c r="E20" s="851" t="s">
        <v>776</v>
      </c>
      <c r="F20" s="852"/>
      <c r="G20" s="563"/>
    </row>
    <row r="21" spans="1:7" ht="45.75" customHeight="1">
      <c r="A21" s="556" t="s">
        <v>417</v>
      </c>
      <c r="B21" s="556" t="s">
        <v>3</v>
      </c>
      <c r="C21" s="555" t="s">
        <v>328</v>
      </c>
      <c r="D21" s="564" t="s">
        <v>329</v>
      </c>
      <c r="E21" s="556" t="s">
        <v>330</v>
      </c>
      <c r="F21" s="556" t="s">
        <v>331</v>
      </c>
      <c r="G21" s="565" t="s">
        <v>77</v>
      </c>
    </row>
    <row r="22" spans="1:7" ht="20.25">
      <c r="A22" s="559" t="s">
        <v>332</v>
      </c>
      <c r="B22" s="559" t="s">
        <v>887</v>
      </c>
      <c r="C22" s="559">
        <v>1</v>
      </c>
      <c r="D22" s="566">
        <v>2019</v>
      </c>
      <c r="E22" s="567" t="s">
        <v>953</v>
      </c>
      <c r="F22" s="567" t="s">
        <v>954</v>
      </c>
      <c r="G22" s="568"/>
    </row>
    <row r="23" spans="1:7" ht="20.25">
      <c r="A23" s="559" t="s">
        <v>333</v>
      </c>
      <c r="B23" s="559"/>
      <c r="C23" s="559"/>
      <c r="D23" s="566"/>
      <c r="E23" s="567"/>
      <c r="F23" s="567"/>
      <c r="G23" s="568"/>
    </row>
    <row r="24" spans="1:7" ht="20.25">
      <c r="A24" s="559" t="s">
        <v>334</v>
      </c>
      <c r="B24" s="559"/>
      <c r="C24" s="568"/>
      <c r="D24" s="566"/>
      <c r="E24" s="567"/>
      <c r="F24" s="567"/>
      <c r="G24" s="568"/>
    </row>
    <row r="25" spans="1:7" ht="40.5">
      <c r="A25" s="559" t="s">
        <v>335</v>
      </c>
      <c r="B25" s="559"/>
      <c r="C25" s="568"/>
      <c r="D25" s="566"/>
      <c r="E25" s="567"/>
      <c r="F25" s="567"/>
      <c r="G25" s="568"/>
    </row>
    <row r="26" spans="1:7" ht="32.25" customHeight="1">
      <c r="A26" s="559" t="s">
        <v>336</v>
      </c>
      <c r="B26" s="559"/>
      <c r="C26" s="568"/>
      <c r="D26" s="566"/>
      <c r="E26" s="567"/>
      <c r="F26" s="567"/>
      <c r="G26" s="568"/>
    </row>
    <row r="27" spans="1:7" ht="20.25">
      <c r="A27" s="559" t="s">
        <v>337</v>
      </c>
      <c r="B27" s="559"/>
      <c r="C27" s="568"/>
      <c r="D27" s="566"/>
      <c r="E27" s="567"/>
      <c r="F27" s="567"/>
      <c r="G27" s="568"/>
    </row>
    <row r="28" spans="1:7" ht="20.25">
      <c r="A28" s="559" t="s">
        <v>338</v>
      </c>
      <c r="B28" s="559"/>
      <c r="C28" s="568"/>
      <c r="D28" s="566"/>
      <c r="E28" s="567"/>
      <c r="F28" s="567"/>
      <c r="G28" s="568"/>
    </row>
    <row r="29" spans="1:7" ht="20.25">
      <c r="A29" s="559" t="s">
        <v>339</v>
      </c>
      <c r="B29" s="559"/>
      <c r="C29" s="559"/>
      <c r="D29" s="566"/>
      <c r="E29" s="567"/>
      <c r="F29" s="567"/>
      <c r="G29" s="568"/>
    </row>
    <row r="30" spans="1:7" ht="20.25">
      <c r="A30" s="559" t="s">
        <v>340</v>
      </c>
      <c r="B30" s="559"/>
      <c r="C30" s="559"/>
      <c r="D30" s="566"/>
      <c r="E30" s="567"/>
      <c r="F30" s="567"/>
      <c r="G30" s="568"/>
    </row>
    <row r="31" spans="1:7" ht="20.25">
      <c r="A31" s="559" t="s">
        <v>341</v>
      </c>
      <c r="B31" s="559"/>
      <c r="C31" s="559"/>
      <c r="D31" s="566"/>
      <c r="E31" s="567"/>
      <c r="F31" s="567"/>
      <c r="G31" s="568"/>
    </row>
    <row r="32" spans="1:7" ht="20.25">
      <c r="A32" s="559" t="s">
        <v>342</v>
      </c>
      <c r="B32" s="559"/>
      <c r="C32" s="559"/>
      <c r="D32" s="566"/>
      <c r="E32" s="567"/>
      <c r="F32" s="567"/>
      <c r="G32" s="568"/>
    </row>
    <row r="33" spans="1:7" ht="20.25">
      <c r="A33" s="559" t="s">
        <v>343</v>
      </c>
      <c r="B33" s="559"/>
      <c r="C33" s="559"/>
      <c r="D33" s="566"/>
      <c r="E33" s="567"/>
      <c r="F33" s="567"/>
      <c r="G33" s="568"/>
    </row>
    <row r="34" spans="1:7" ht="40.5">
      <c r="A34" s="559" t="s">
        <v>344</v>
      </c>
      <c r="B34" s="559"/>
      <c r="C34" s="559"/>
      <c r="D34" s="566"/>
      <c r="E34" s="567"/>
      <c r="F34" s="567"/>
      <c r="G34" s="568"/>
    </row>
    <row r="35" spans="1:7" ht="20.25">
      <c r="A35" s="559" t="s">
        <v>345</v>
      </c>
      <c r="B35" s="559"/>
      <c r="C35" s="559"/>
      <c r="D35" s="566"/>
      <c r="E35" s="567"/>
      <c r="F35" s="567"/>
      <c r="G35" s="568"/>
    </row>
    <row r="36" spans="1:7" ht="20.25">
      <c r="A36" s="559" t="s">
        <v>346</v>
      </c>
      <c r="B36" s="559"/>
      <c r="C36" s="559"/>
      <c r="D36" s="566"/>
      <c r="E36" s="567"/>
      <c r="F36" s="567"/>
      <c r="G36" s="568"/>
    </row>
    <row r="37" spans="1:7" ht="20.25">
      <c r="A37" s="559" t="s">
        <v>347</v>
      </c>
      <c r="B37" s="559"/>
      <c r="C37" s="559"/>
      <c r="D37" s="566"/>
      <c r="E37" s="567"/>
      <c r="F37" s="567"/>
      <c r="G37" s="568"/>
    </row>
    <row r="38" spans="1:7" ht="35.25" customHeight="1">
      <c r="A38" s="853" t="s">
        <v>46</v>
      </c>
      <c r="B38" s="559" t="s">
        <v>887</v>
      </c>
      <c r="C38" s="559">
        <v>1</v>
      </c>
      <c r="D38" s="566" t="s">
        <v>1017</v>
      </c>
      <c r="E38" s="569" t="s">
        <v>1018</v>
      </c>
      <c r="F38" s="569" t="s">
        <v>1019</v>
      </c>
      <c r="G38" s="568"/>
    </row>
    <row r="39" spans="1:7" ht="39" customHeight="1">
      <c r="A39" s="854"/>
      <c r="B39" s="559" t="s">
        <v>888</v>
      </c>
      <c r="C39" s="559">
        <v>1</v>
      </c>
      <c r="D39" s="566" t="s">
        <v>795</v>
      </c>
      <c r="E39" s="569" t="s">
        <v>1018</v>
      </c>
      <c r="F39" s="569" t="s">
        <v>1019</v>
      </c>
      <c r="G39" s="568"/>
    </row>
    <row r="40" spans="1:7" ht="39.75" customHeight="1">
      <c r="A40" s="854"/>
      <c r="B40" s="559" t="s">
        <v>889</v>
      </c>
      <c r="C40" s="559">
        <v>1</v>
      </c>
      <c r="D40" s="566" t="s">
        <v>796</v>
      </c>
      <c r="E40" s="569" t="s">
        <v>1018</v>
      </c>
      <c r="F40" s="569" t="s">
        <v>1019</v>
      </c>
      <c r="G40" s="568"/>
    </row>
    <row r="41" spans="1:7" ht="35.25" customHeight="1">
      <c r="A41" s="854"/>
      <c r="B41" s="559" t="s">
        <v>1020</v>
      </c>
      <c r="C41" s="559">
        <v>2</v>
      </c>
      <c r="D41" s="566" t="s">
        <v>1021</v>
      </c>
      <c r="E41" s="569" t="s">
        <v>1018</v>
      </c>
      <c r="F41" s="569" t="s">
        <v>1019</v>
      </c>
      <c r="G41" s="568"/>
    </row>
    <row r="42" spans="1:7" ht="37.5" customHeight="1">
      <c r="A42" s="854"/>
      <c r="B42" s="559" t="s">
        <v>964</v>
      </c>
      <c r="C42" s="559">
        <v>2</v>
      </c>
      <c r="D42" s="566" t="s">
        <v>1022</v>
      </c>
      <c r="E42" s="569" t="s">
        <v>1018</v>
      </c>
      <c r="F42" s="569" t="s">
        <v>1019</v>
      </c>
      <c r="G42" s="568"/>
    </row>
    <row r="43" spans="1:7" ht="39.75" customHeight="1">
      <c r="A43" s="854"/>
      <c r="B43" s="559" t="s">
        <v>892</v>
      </c>
      <c r="C43" s="559">
        <v>1</v>
      </c>
      <c r="D43" s="566" t="s">
        <v>796</v>
      </c>
      <c r="E43" s="569" t="s">
        <v>1018</v>
      </c>
      <c r="F43" s="569" t="s">
        <v>1019</v>
      </c>
      <c r="G43" s="568"/>
    </row>
    <row r="44" spans="1:7" ht="60.75">
      <c r="A44" s="854"/>
      <c r="B44" s="559" t="s">
        <v>1023</v>
      </c>
      <c r="C44" s="559">
        <v>5</v>
      </c>
      <c r="D44" s="566" t="s">
        <v>1024</v>
      </c>
      <c r="E44" s="569" t="s">
        <v>1018</v>
      </c>
      <c r="F44" s="569" t="s">
        <v>1019</v>
      </c>
      <c r="G44" s="568"/>
    </row>
    <row r="45" spans="1:7" ht="44.25" customHeight="1">
      <c r="A45" s="854"/>
      <c r="B45" s="559" t="s">
        <v>1025</v>
      </c>
      <c r="C45" s="559">
        <v>3</v>
      </c>
      <c r="D45" s="566" t="s">
        <v>1026</v>
      </c>
      <c r="E45" s="569" t="s">
        <v>1027</v>
      </c>
      <c r="F45" s="569" t="s">
        <v>1028</v>
      </c>
      <c r="G45" s="552" t="s">
        <v>1029</v>
      </c>
    </row>
    <row r="46" spans="1:7" ht="36" customHeight="1">
      <c r="A46" s="854"/>
      <c r="B46" s="559" t="s">
        <v>898</v>
      </c>
      <c r="C46" s="559">
        <v>1</v>
      </c>
      <c r="D46" s="566" t="s">
        <v>1030</v>
      </c>
      <c r="E46" s="569" t="s">
        <v>1018</v>
      </c>
      <c r="F46" s="569" t="s">
        <v>1019</v>
      </c>
      <c r="G46" s="568"/>
    </row>
    <row r="47" spans="1:7" ht="32.25" customHeight="1">
      <c r="A47" s="854"/>
      <c r="B47" s="559" t="s">
        <v>900</v>
      </c>
      <c r="C47" s="559">
        <v>1</v>
      </c>
      <c r="D47" s="566" t="s">
        <v>794</v>
      </c>
      <c r="E47" s="569" t="s">
        <v>1018</v>
      </c>
      <c r="F47" s="569" t="s">
        <v>1019</v>
      </c>
      <c r="G47" s="568"/>
    </row>
    <row r="48" spans="1:7" ht="29.25" customHeight="1">
      <c r="A48" s="854"/>
      <c r="B48" s="559" t="s">
        <v>901</v>
      </c>
      <c r="C48" s="559">
        <v>2</v>
      </c>
      <c r="D48" s="566" t="s">
        <v>1031</v>
      </c>
      <c r="E48" s="569" t="s">
        <v>1018</v>
      </c>
      <c r="F48" s="569" t="s">
        <v>1019</v>
      </c>
      <c r="G48" s="568"/>
    </row>
    <row r="49" spans="1:7" ht="27.75" customHeight="1">
      <c r="A49" s="854"/>
      <c r="B49" s="559" t="s">
        <v>899</v>
      </c>
      <c r="C49" s="559">
        <v>2</v>
      </c>
      <c r="D49" s="566" t="s">
        <v>1032</v>
      </c>
      <c r="E49" s="569" t="s">
        <v>1018</v>
      </c>
      <c r="F49" s="569" t="s">
        <v>1019</v>
      </c>
      <c r="G49" s="568"/>
    </row>
    <row r="50" spans="1:7" ht="44.25" customHeight="1">
      <c r="A50" s="854"/>
      <c r="B50" s="559" t="s">
        <v>902</v>
      </c>
      <c r="C50" s="559">
        <v>3</v>
      </c>
      <c r="D50" s="566" t="s">
        <v>1033</v>
      </c>
      <c r="E50" s="569" t="s">
        <v>1027</v>
      </c>
      <c r="F50" s="569" t="s">
        <v>1028</v>
      </c>
      <c r="G50" s="552" t="s">
        <v>1029</v>
      </c>
    </row>
    <row r="51" spans="1:7" ht="40.5">
      <c r="A51" s="854"/>
      <c r="B51" s="559" t="s">
        <v>1034</v>
      </c>
      <c r="C51" s="559">
        <v>3</v>
      </c>
      <c r="D51" s="566" t="s">
        <v>1035</v>
      </c>
      <c r="E51" s="569" t="s">
        <v>1018</v>
      </c>
      <c r="F51" s="569" t="s">
        <v>1019</v>
      </c>
      <c r="G51" s="568"/>
    </row>
    <row r="52" spans="1:7" ht="40.5">
      <c r="A52" s="854"/>
      <c r="B52" s="559" t="s">
        <v>1036</v>
      </c>
      <c r="C52" s="559">
        <v>3</v>
      </c>
      <c r="D52" s="566" t="s">
        <v>1037</v>
      </c>
      <c r="E52" s="569" t="s">
        <v>1027</v>
      </c>
      <c r="F52" s="569" t="s">
        <v>1028</v>
      </c>
      <c r="G52" s="552" t="s">
        <v>1029</v>
      </c>
    </row>
    <row r="53" spans="1:7" ht="39.75" customHeight="1">
      <c r="A53" s="854"/>
      <c r="B53" s="559" t="s">
        <v>906</v>
      </c>
      <c r="C53" s="559">
        <v>3</v>
      </c>
      <c r="D53" s="566" t="s">
        <v>1038</v>
      </c>
      <c r="E53" s="569" t="s">
        <v>1018</v>
      </c>
      <c r="F53" s="569" t="s">
        <v>1019</v>
      </c>
      <c r="G53" s="568"/>
    </row>
    <row r="54" spans="1:7" ht="20.25">
      <c r="A54" s="570" t="s">
        <v>17</v>
      </c>
      <c r="B54" s="559"/>
      <c r="C54" s="559">
        <f>SUM(C38:C53)</f>
        <v>34</v>
      </c>
      <c r="D54" s="566"/>
      <c r="E54" s="567"/>
      <c r="F54" s="567"/>
      <c r="G54" s="568"/>
    </row>
    <row r="55" spans="1:7" ht="20.25">
      <c r="A55" s="575"/>
      <c r="B55" s="562"/>
      <c r="C55" s="562"/>
      <c r="D55" s="562"/>
      <c r="E55" s="576"/>
      <c r="F55" s="576"/>
      <c r="G55" s="577"/>
    </row>
    <row r="56" spans="1:7" ht="15" customHeight="1">
      <c r="A56" s="571"/>
      <c r="B56" s="571"/>
      <c r="C56" s="571"/>
      <c r="D56" s="572"/>
      <c r="E56" s="572"/>
      <c r="F56" s="572"/>
      <c r="G56" s="573"/>
    </row>
    <row r="57" spans="1:7" ht="15" customHeight="1">
      <c r="A57" s="571"/>
      <c r="B57" s="571"/>
      <c r="C57" s="571"/>
      <c r="D57" s="572"/>
      <c r="E57" s="847" t="s">
        <v>1040</v>
      </c>
      <c r="F57" s="847"/>
      <c r="G57" s="847"/>
    </row>
    <row r="58" spans="1:7" ht="15" customHeight="1">
      <c r="A58" s="571"/>
      <c r="B58" s="571"/>
      <c r="C58" s="571"/>
      <c r="D58" s="572"/>
      <c r="E58" s="847"/>
      <c r="F58" s="847"/>
      <c r="G58" s="847"/>
    </row>
    <row r="59" spans="1:7" ht="33" customHeight="1">
      <c r="A59" s="571" t="s">
        <v>12</v>
      </c>
      <c r="B59" s="552"/>
      <c r="C59" s="571"/>
      <c r="D59" s="574"/>
      <c r="E59" s="847"/>
      <c r="F59" s="847"/>
      <c r="G59" s="847"/>
    </row>
    <row r="60" spans="1:7" ht="20.25">
      <c r="A60" s="552"/>
      <c r="B60" s="552"/>
      <c r="C60" s="552"/>
      <c r="D60" s="552"/>
      <c r="E60" s="552"/>
      <c r="F60" s="552"/>
      <c r="G60" s="552"/>
    </row>
    <row r="61" spans="1:7" ht="20.25">
      <c r="A61" s="552"/>
      <c r="B61" s="552"/>
      <c r="C61" s="552"/>
      <c r="D61" s="552"/>
      <c r="E61" s="552"/>
      <c r="F61" s="552"/>
      <c r="G61" s="552"/>
    </row>
  </sheetData>
  <sheetProtection/>
  <mergeCells count="7">
    <mergeCell ref="E57:G59"/>
    <mergeCell ref="A1:E1"/>
    <mergeCell ref="A2:F2"/>
    <mergeCell ref="A4:G4"/>
    <mergeCell ref="A19:G19"/>
    <mergeCell ref="E20:F20"/>
    <mergeCell ref="A38:A53"/>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39" r:id="rId1"/>
</worksheet>
</file>

<file path=xl/worksheets/sheet54.xml><?xml version="1.0" encoding="utf-8"?>
<worksheet xmlns="http://schemas.openxmlformats.org/spreadsheetml/2006/main" xmlns:r="http://schemas.openxmlformats.org/officeDocument/2006/relationships">
  <sheetPr>
    <pageSetUpPr fitToPage="1"/>
  </sheetPr>
  <dimension ref="B2:H13"/>
  <sheetViews>
    <sheetView view="pageBreakPreview" zoomScale="90" zoomScaleSheetLayoutView="90" zoomScalePageLayoutView="0" workbookViewId="0" topLeftCell="A1">
      <selection activeCell="J33" sqref="J33"/>
    </sheetView>
  </sheetViews>
  <sheetFormatPr defaultColWidth="9.140625" defaultRowHeight="12.75"/>
  <sheetData>
    <row r="2" ht="12.75">
      <c r="B2" s="15"/>
    </row>
    <row r="4" spans="2:8" ht="12.75" customHeight="1">
      <c r="B4" s="855" t="s">
        <v>702</v>
      </c>
      <c r="C4" s="855"/>
      <c r="D4" s="855"/>
      <c r="E4" s="855"/>
      <c r="F4" s="855"/>
      <c r="G4" s="855"/>
      <c r="H4" s="855"/>
    </row>
    <row r="5" spans="2:8" ht="12.75" customHeight="1">
      <c r="B5" s="855"/>
      <c r="C5" s="855"/>
      <c r="D5" s="855"/>
      <c r="E5" s="855"/>
      <c r="F5" s="855"/>
      <c r="G5" s="855"/>
      <c r="H5" s="855"/>
    </row>
    <row r="6" spans="2:8" ht="12.75" customHeight="1">
      <c r="B6" s="855"/>
      <c r="C6" s="855"/>
      <c r="D6" s="855"/>
      <c r="E6" s="855"/>
      <c r="F6" s="855"/>
      <c r="G6" s="855"/>
      <c r="H6" s="855"/>
    </row>
    <row r="7" spans="2:8" ht="12.75" customHeight="1">
      <c r="B7" s="855"/>
      <c r="C7" s="855"/>
      <c r="D7" s="855"/>
      <c r="E7" s="855"/>
      <c r="F7" s="855"/>
      <c r="G7" s="855"/>
      <c r="H7" s="855"/>
    </row>
    <row r="8" spans="2:8" ht="12.75" customHeight="1">
      <c r="B8" s="855"/>
      <c r="C8" s="855"/>
      <c r="D8" s="855"/>
      <c r="E8" s="855"/>
      <c r="F8" s="855"/>
      <c r="G8" s="855"/>
      <c r="H8" s="855"/>
    </row>
    <row r="9" spans="2:8" ht="12.75" customHeight="1">
      <c r="B9" s="855"/>
      <c r="C9" s="855"/>
      <c r="D9" s="855"/>
      <c r="E9" s="855"/>
      <c r="F9" s="855"/>
      <c r="G9" s="855"/>
      <c r="H9" s="855"/>
    </row>
    <row r="10" spans="2:8" ht="12.75" customHeight="1">
      <c r="B10" s="855"/>
      <c r="C10" s="855"/>
      <c r="D10" s="855"/>
      <c r="E10" s="855"/>
      <c r="F10" s="855"/>
      <c r="G10" s="855"/>
      <c r="H10" s="855"/>
    </row>
    <row r="11" spans="2:8" ht="12.75" customHeight="1">
      <c r="B11" s="855"/>
      <c r="C11" s="855"/>
      <c r="D11" s="855"/>
      <c r="E11" s="855"/>
      <c r="F11" s="855"/>
      <c r="G11" s="855"/>
      <c r="H11" s="855"/>
    </row>
    <row r="12" spans="2:8" ht="12.75" customHeight="1">
      <c r="B12" s="855"/>
      <c r="C12" s="855"/>
      <c r="D12" s="855"/>
      <c r="E12" s="855"/>
      <c r="F12" s="855"/>
      <c r="G12" s="855"/>
      <c r="H12" s="855"/>
    </row>
    <row r="13" spans="2:8" ht="12.75" customHeight="1">
      <c r="B13" s="855"/>
      <c r="C13" s="855"/>
      <c r="D13" s="855"/>
      <c r="E13" s="855"/>
      <c r="F13" s="855"/>
      <c r="G13" s="855"/>
      <c r="H13" s="855"/>
    </row>
  </sheetData>
  <sheetProtection/>
  <mergeCells count="1">
    <mergeCell ref="B4:H13"/>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r:id="rId1"/>
</worksheet>
</file>

<file path=xl/worksheets/sheet55.xml><?xml version="1.0" encoding="utf-8"?>
<worksheet xmlns="http://schemas.openxmlformats.org/spreadsheetml/2006/main" xmlns:r="http://schemas.openxmlformats.org/officeDocument/2006/relationships">
  <sheetPr>
    <pageSetUpPr fitToPage="1"/>
  </sheetPr>
  <dimension ref="A1:T31"/>
  <sheetViews>
    <sheetView view="pageBreakPreview" zoomScaleNormal="90" zoomScaleSheetLayoutView="100" zoomScalePageLayoutView="0" workbookViewId="0" topLeftCell="A13">
      <selection activeCell="J29" sqref="J29:L31"/>
    </sheetView>
  </sheetViews>
  <sheetFormatPr defaultColWidth="9.140625" defaultRowHeight="12.75"/>
  <cols>
    <col min="1" max="1" width="4.7109375" style="50" customWidth="1"/>
    <col min="2" max="2" width="16.8515625" style="50" customWidth="1"/>
    <col min="3" max="3" width="11.7109375" style="50" customWidth="1"/>
    <col min="4" max="4" width="12.00390625" style="50" customWidth="1"/>
    <col min="5" max="5" width="12.140625" style="50" customWidth="1"/>
    <col min="6" max="6" width="17.421875" style="50" customWidth="1"/>
    <col min="7" max="7" width="12.421875" style="50" customWidth="1"/>
    <col min="8" max="8" width="16.00390625" style="50" customWidth="1"/>
    <col min="9" max="9" width="12.7109375" style="50" customWidth="1"/>
    <col min="10" max="10" width="15.00390625" style="50" customWidth="1"/>
    <col min="11" max="11" width="16.00390625" style="50" customWidth="1"/>
    <col min="12" max="12" width="16.140625" style="50" customWidth="1"/>
    <col min="13" max="16384" width="9.140625" style="50" customWidth="1"/>
  </cols>
  <sheetData>
    <row r="1" spans="3:11" ht="15" customHeight="1">
      <c r="C1" s="582"/>
      <c r="D1" s="582"/>
      <c r="E1" s="582"/>
      <c r="F1" s="582"/>
      <c r="G1" s="582"/>
      <c r="H1" s="582"/>
      <c r="I1" s="177"/>
      <c r="J1" s="753" t="s">
        <v>528</v>
      </c>
      <c r="K1" s="753"/>
    </row>
    <row r="2" spans="1:11" s="57" customFormat="1" ht="19.5" customHeight="1">
      <c r="A2" s="860" t="s">
        <v>0</v>
      </c>
      <c r="B2" s="860"/>
      <c r="C2" s="860"/>
      <c r="D2" s="860"/>
      <c r="E2" s="860"/>
      <c r="F2" s="860"/>
      <c r="G2" s="860"/>
      <c r="H2" s="860"/>
      <c r="I2" s="860"/>
      <c r="J2" s="860"/>
      <c r="K2" s="860"/>
    </row>
    <row r="3" spans="1:11" s="57" customFormat="1" ht="19.5" customHeight="1">
      <c r="A3" s="859" t="s">
        <v>697</v>
      </c>
      <c r="B3" s="859"/>
      <c r="C3" s="859"/>
      <c r="D3" s="859"/>
      <c r="E3" s="859"/>
      <c r="F3" s="859"/>
      <c r="G3" s="859"/>
      <c r="H3" s="859"/>
      <c r="I3" s="859"/>
      <c r="J3" s="859"/>
      <c r="K3" s="859"/>
    </row>
    <row r="4" spans="1:11" s="57" customFormat="1" ht="14.25" customHeight="1">
      <c r="A4" s="65"/>
      <c r="B4" s="65"/>
      <c r="C4" s="65"/>
      <c r="D4" s="65"/>
      <c r="E4" s="65"/>
      <c r="F4" s="65"/>
      <c r="G4" s="65"/>
      <c r="H4" s="65"/>
      <c r="I4" s="65"/>
      <c r="J4" s="65"/>
      <c r="K4" s="65"/>
    </row>
    <row r="5" spans="1:11" s="57" customFormat="1" ht="18" customHeight="1">
      <c r="A5" s="797" t="s">
        <v>703</v>
      </c>
      <c r="B5" s="797"/>
      <c r="C5" s="797"/>
      <c r="D5" s="797"/>
      <c r="E5" s="797"/>
      <c r="F5" s="797"/>
      <c r="G5" s="797"/>
      <c r="H5" s="797"/>
      <c r="I5" s="797"/>
      <c r="J5" s="797"/>
      <c r="K5" s="797"/>
    </row>
    <row r="6" spans="1:11" ht="15.75">
      <c r="A6" s="617" t="s">
        <v>160</v>
      </c>
      <c r="B6" s="617"/>
      <c r="C6" s="114"/>
      <c r="D6" s="114"/>
      <c r="E6" s="114"/>
      <c r="F6" s="114"/>
      <c r="G6" s="114"/>
      <c r="H6" s="114"/>
      <c r="I6" s="114"/>
      <c r="J6" s="114"/>
      <c r="K6" s="114"/>
    </row>
    <row r="7" spans="1:20" ht="29.25" customHeight="1">
      <c r="A7" s="857" t="s">
        <v>73</v>
      </c>
      <c r="B7" s="857" t="s">
        <v>74</v>
      </c>
      <c r="C7" s="857" t="s">
        <v>75</v>
      </c>
      <c r="D7" s="857" t="s">
        <v>154</v>
      </c>
      <c r="E7" s="857"/>
      <c r="F7" s="857"/>
      <c r="G7" s="857"/>
      <c r="H7" s="857"/>
      <c r="I7" s="622" t="s">
        <v>238</v>
      </c>
      <c r="J7" s="857" t="s">
        <v>76</v>
      </c>
      <c r="K7" s="857" t="s">
        <v>473</v>
      </c>
      <c r="L7" s="856" t="s">
        <v>77</v>
      </c>
      <c r="S7" s="56"/>
      <c r="T7" s="56"/>
    </row>
    <row r="8" spans="1:12" ht="33.75" customHeight="1">
      <c r="A8" s="857"/>
      <c r="B8" s="857"/>
      <c r="C8" s="857"/>
      <c r="D8" s="857" t="s">
        <v>78</v>
      </c>
      <c r="E8" s="857" t="s">
        <v>79</v>
      </c>
      <c r="F8" s="857"/>
      <c r="G8" s="857"/>
      <c r="H8" s="52" t="s">
        <v>80</v>
      </c>
      <c r="I8" s="858"/>
      <c r="J8" s="857"/>
      <c r="K8" s="857"/>
      <c r="L8" s="856"/>
    </row>
    <row r="9" spans="1:12" ht="30">
      <c r="A9" s="857"/>
      <c r="B9" s="857"/>
      <c r="C9" s="857"/>
      <c r="D9" s="857"/>
      <c r="E9" s="52" t="s">
        <v>81</v>
      </c>
      <c r="F9" s="52" t="s">
        <v>82</v>
      </c>
      <c r="G9" s="52" t="s">
        <v>17</v>
      </c>
      <c r="H9" s="52"/>
      <c r="I9" s="623"/>
      <c r="J9" s="857"/>
      <c r="K9" s="857"/>
      <c r="L9" s="856"/>
    </row>
    <row r="10" spans="1:12" s="164" customFormat="1" ht="16.5" customHeight="1">
      <c r="A10" s="163">
        <v>1</v>
      </c>
      <c r="B10" s="163">
        <v>2</v>
      </c>
      <c r="C10" s="163">
        <v>3</v>
      </c>
      <c r="D10" s="163">
        <v>4</v>
      </c>
      <c r="E10" s="163">
        <v>5</v>
      </c>
      <c r="F10" s="163">
        <v>6</v>
      </c>
      <c r="G10" s="163">
        <v>7</v>
      </c>
      <c r="H10" s="163">
        <v>8</v>
      </c>
      <c r="I10" s="163">
        <v>9</v>
      </c>
      <c r="J10" s="163">
        <v>10</v>
      </c>
      <c r="K10" s="163">
        <v>11</v>
      </c>
      <c r="L10" s="163">
        <v>12</v>
      </c>
    </row>
    <row r="11" spans="1:12" ht="16.5" customHeight="1">
      <c r="A11" s="59">
        <v>1</v>
      </c>
      <c r="B11" s="60" t="s">
        <v>798</v>
      </c>
      <c r="C11" s="54">
        <v>30</v>
      </c>
      <c r="D11" s="54">
        <v>2</v>
      </c>
      <c r="E11" s="54">
        <v>4</v>
      </c>
      <c r="F11" s="372">
        <v>1</v>
      </c>
      <c r="G11" s="54">
        <f>E11+F11</f>
        <v>5</v>
      </c>
      <c r="H11" s="54">
        <f>D11+G11</f>
        <v>7</v>
      </c>
      <c r="I11" s="54">
        <v>30</v>
      </c>
      <c r="J11" s="54">
        <f>C11-H11</f>
        <v>23</v>
      </c>
      <c r="K11" s="373">
        <v>25</v>
      </c>
      <c r="L11" s="53"/>
    </row>
    <row r="12" spans="1:12" ht="16.5" customHeight="1">
      <c r="A12" s="59">
        <v>2</v>
      </c>
      <c r="B12" s="60" t="s">
        <v>799</v>
      </c>
      <c r="C12" s="54">
        <v>31</v>
      </c>
      <c r="D12" s="54">
        <v>1</v>
      </c>
      <c r="E12" s="54">
        <v>4</v>
      </c>
      <c r="F12" s="372">
        <v>1</v>
      </c>
      <c r="G12" s="54">
        <f aca="true" t="shared" si="0" ref="G12:G23">E12+F12</f>
        <v>5</v>
      </c>
      <c r="H12" s="54">
        <f aca="true" t="shared" si="1" ref="H12:H22">D12+G12</f>
        <v>6</v>
      </c>
      <c r="I12" s="54">
        <v>31</v>
      </c>
      <c r="J12" s="54">
        <f aca="true" t="shared" si="2" ref="J12:J23">C12-H12</f>
        <v>25</v>
      </c>
      <c r="K12" s="373">
        <v>26</v>
      </c>
      <c r="L12" s="53"/>
    </row>
    <row r="13" spans="1:12" ht="16.5" customHeight="1">
      <c r="A13" s="59">
        <v>3</v>
      </c>
      <c r="B13" s="60" t="s">
        <v>800</v>
      </c>
      <c r="C13" s="54">
        <v>30</v>
      </c>
      <c r="D13" s="54">
        <v>30</v>
      </c>
      <c r="E13" s="54">
        <v>0</v>
      </c>
      <c r="F13" s="374">
        <v>0</v>
      </c>
      <c r="G13" s="54">
        <f t="shared" si="0"/>
        <v>0</v>
      </c>
      <c r="H13" s="54">
        <f t="shared" si="1"/>
        <v>30</v>
      </c>
      <c r="I13" s="54">
        <v>30</v>
      </c>
      <c r="J13" s="54">
        <f t="shared" si="2"/>
        <v>0</v>
      </c>
      <c r="K13" s="373">
        <v>25</v>
      </c>
      <c r="L13" s="53"/>
    </row>
    <row r="14" spans="1:12" ht="16.5" customHeight="1">
      <c r="A14" s="59">
        <v>4</v>
      </c>
      <c r="B14" s="60" t="s">
        <v>801</v>
      </c>
      <c r="C14" s="54">
        <v>31</v>
      </c>
      <c r="D14" s="54">
        <v>1</v>
      </c>
      <c r="E14" s="54">
        <v>4</v>
      </c>
      <c r="F14" s="372">
        <v>1</v>
      </c>
      <c r="G14" s="54">
        <f t="shared" si="0"/>
        <v>5</v>
      </c>
      <c r="H14" s="54">
        <f t="shared" si="1"/>
        <v>6</v>
      </c>
      <c r="I14" s="54">
        <v>31</v>
      </c>
      <c r="J14" s="54">
        <f t="shared" si="2"/>
        <v>25</v>
      </c>
      <c r="K14" s="373">
        <v>26</v>
      </c>
      <c r="L14" s="53"/>
    </row>
    <row r="15" spans="1:12" ht="16.5" customHeight="1">
      <c r="A15" s="59">
        <v>5</v>
      </c>
      <c r="B15" s="60" t="s">
        <v>802</v>
      </c>
      <c r="C15" s="54">
        <v>31</v>
      </c>
      <c r="D15" s="54">
        <v>3</v>
      </c>
      <c r="E15" s="54">
        <v>4</v>
      </c>
      <c r="F15" s="372">
        <v>1</v>
      </c>
      <c r="G15" s="54">
        <f t="shared" si="0"/>
        <v>5</v>
      </c>
      <c r="H15" s="54">
        <f t="shared" si="1"/>
        <v>8</v>
      </c>
      <c r="I15" s="54">
        <v>31</v>
      </c>
      <c r="J15" s="54">
        <f t="shared" si="2"/>
        <v>23</v>
      </c>
      <c r="K15" s="373">
        <v>26</v>
      </c>
      <c r="L15" s="53"/>
    </row>
    <row r="16" spans="1:12" s="58" customFormat="1" ht="16.5" customHeight="1">
      <c r="A16" s="59">
        <v>6</v>
      </c>
      <c r="B16" s="60" t="s">
        <v>803</v>
      </c>
      <c r="C16" s="59">
        <v>30</v>
      </c>
      <c r="D16" s="59">
        <v>2</v>
      </c>
      <c r="E16" s="59">
        <v>5</v>
      </c>
      <c r="F16" s="375">
        <v>1</v>
      </c>
      <c r="G16" s="54">
        <f t="shared" si="0"/>
        <v>6</v>
      </c>
      <c r="H16" s="54">
        <f t="shared" si="1"/>
        <v>8</v>
      </c>
      <c r="I16" s="59">
        <v>30</v>
      </c>
      <c r="J16" s="54">
        <f t="shared" si="2"/>
        <v>22</v>
      </c>
      <c r="K16" s="376">
        <v>25</v>
      </c>
      <c r="L16" s="60"/>
    </row>
    <row r="17" spans="1:12" s="58" customFormat="1" ht="16.5" customHeight="1">
      <c r="A17" s="59">
        <v>7</v>
      </c>
      <c r="B17" s="60" t="s">
        <v>804</v>
      </c>
      <c r="C17" s="59">
        <v>31</v>
      </c>
      <c r="D17" s="59">
        <v>3</v>
      </c>
      <c r="E17" s="59">
        <v>4</v>
      </c>
      <c r="F17" s="375">
        <v>1</v>
      </c>
      <c r="G17" s="54">
        <f t="shared" si="0"/>
        <v>5</v>
      </c>
      <c r="H17" s="54">
        <f t="shared" si="1"/>
        <v>8</v>
      </c>
      <c r="I17" s="59">
        <v>31</v>
      </c>
      <c r="J17" s="54">
        <f t="shared" si="2"/>
        <v>23</v>
      </c>
      <c r="K17" s="376">
        <v>24</v>
      </c>
      <c r="L17" s="60"/>
    </row>
    <row r="18" spans="1:12" s="58" customFormat="1" ht="16.5" customHeight="1">
      <c r="A18" s="59">
        <v>8</v>
      </c>
      <c r="B18" s="60" t="s">
        <v>805</v>
      </c>
      <c r="C18" s="59">
        <v>30</v>
      </c>
      <c r="D18" s="59">
        <v>2</v>
      </c>
      <c r="E18" s="59">
        <v>4</v>
      </c>
      <c r="F18" s="375">
        <v>1</v>
      </c>
      <c r="G18" s="54">
        <f t="shared" si="0"/>
        <v>5</v>
      </c>
      <c r="H18" s="54">
        <f t="shared" si="1"/>
        <v>7</v>
      </c>
      <c r="I18" s="59">
        <v>30</v>
      </c>
      <c r="J18" s="54">
        <f t="shared" si="2"/>
        <v>23</v>
      </c>
      <c r="K18" s="376">
        <v>25</v>
      </c>
      <c r="L18" s="60"/>
    </row>
    <row r="19" spans="1:12" s="58" customFormat="1" ht="16.5" customHeight="1">
      <c r="A19" s="59">
        <v>9</v>
      </c>
      <c r="B19" s="60" t="s">
        <v>806</v>
      </c>
      <c r="C19" s="59">
        <v>31</v>
      </c>
      <c r="D19" s="59">
        <v>2</v>
      </c>
      <c r="E19" s="59">
        <v>5</v>
      </c>
      <c r="F19" s="374">
        <v>1</v>
      </c>
      <c r="G19" s="54">
        <f t="shared" si="0"/>
        <v>6</v>
      </c>
      <c r="H19" s="54">
        <f t="shared" si="1"/>
        <v>8</v>
      </c>
      <c r="I19" s="59">
        <v>31</v>
      </c>
      <c r="J19" s="54">
        <f t="shared" si="2"/>
        <v>23</v>
      </c>
      <c r="K19" s="376">
        <v>26</v>
      </c>
      <c r="L19" s="60"/>
    </row>
    <row r="20" spans="1:12" s="58" customFormat="1" ht="16.5" customHeight="1">
      <c r="A20" s="59">
        <v>10</v>
      </c>
      <c r="B20" s="60" t="s">
        <v>807</v>
      </c>
      <c r="C20" s="59">
        <v>31</v>
      </c>
      <c r="D20" s="374">
        <v>12</v>
      </c>
      <c r="E20" s="374">
        <v>4</v>
      </c>
      <c r="F20" s="374">
        <v>1</v>
      </c>
      <c r="G20" s="54">
        <f t="shared" si="0"/>
        <v>5</v>
      </c>
      <c r="H20" s="54">
        <f t="shared" si="1"/>
        <v>17</v>
      </c>
      <c r="I20" s="59">
        <v>31</v>
      </c>
      <c r="J20" s="54">
        <f t="shared" si="2"/>
        <v>14</v>
      </c>
      <c r="K20" s="376">
        <v>26</v>
      </c>
      <c r="L20" s="60"/>
    </row>
    <row r="21" spans="1:12" s="58" customFormat="1" ht="16.5" customHeight="1">
      <c r="A21" s="59">
        <v>11</v>
      </c>
      <c r="B21" s="60" t="s">
        <v>808</v>
      </c>
      <c r="C21" s="59">
        <v>29</v>
      </c>
      <c r="D21" s="375">
        <v>3</v>
      </c>
      <c r="E21" s="375">
        <v>4</v>
      </c>
      <c r="F21" s="375">
        <v>1</v>
      </c>
      <c r="G21" s="54">
        <f t="shared" si="0"/>
        <v>5</v>
      </c>
      <c r="H21" s="54">
        <f t="shared" si="1"/>
        <v>8</v>
      </c>
      <c r="I21" s="59">
        <v>28</v>
      </c>
      <c r="J21" s="54">
        <f t="shared" si="2"/>
        <v>21</v>
      </c>
      <c r="K21" s="376">
        <v>23</v>
      </c>
      <c r="L21" s="60"/>
    </row>
    <row r="22" spans="1:12" s="58" customFormat="1" ht="16.5" customHeight="1">
      <c r="A22" s="59">
        <v>12</v>
      </c>
      <c r="B22" s="60" t="s">
        <v>809</v>
      </c>
      <c r="C22" s="59">
        <v>31</v>
      </c>
      <c r="D22" s="375">
        <v>3</v>
      </c>
      <c r="E22" s="375">
        <v>5</v>
      </c>
      <c r="F22" s="375">
        <v>1</v>
      </c>
      <c r="G22" s="54">
        <f t="shared" si="0"/>
        <v>6</v>
      </c>
      <c r="H22" s="54">
        <f t="shared" si="1"/>
        <v>9</v>
      </c>
      <c r="I22" s="59">
        <v>31</v>
      </c>
      <c r="J22" s="54">
        <f t="shared" si="2"/>
        <v>22</v>
      </c>
      <c r="K22" s="376">
        <v>25</v>
      </c>
      <c r="L22" s="60"/>
    </row>
    <row r="23" spans="1:12" s="58" customFormat="1" ht="16.5" customHeight="1">
      <c r="A23" s="60"/>
      <c r="B23" s="61" t="s">
        <v>17</v>
      </c>
      <c r="C23" s="59">
        <v>366</v>
      </c>
      <c r="D23" s="52">
        <f>SUM(D11:D22)</f>
        <v>64</v>
      </c>
      <c r="E23" s="52">
        <f aca="true" t="shared" si="3" ref="E23:K23">SUM(E11:E22)</f>
        <v>47</v>
      </c>
      <c r="F23" s="52">
        <f t="shared" si="3"/>
        <v>11</v>
      </c>
      <c r="G23" s="51">
        <f t="shared" si="0"/>
        <v>58</v>
      </c>
      <c r="H23" s="51">
        <f>D23+G23</f>
        <v>122</v>
      </c>
      <c r="I23" s="52">
        <f t="shared" si="3"/>
        <v>365</v>
      </c>
      <c r="J23" s="54">
        <f t="shared" si="2"/>
        <v>244</v>
      </c>
      <c r="K23" s="377">
        <f t="shared" si="3"/>
        <v>302</v>
      </c>
      <c r="L23" s="60"/>
    </row>
    <row r="24" spans="1:11" s="58" customFormat="1" ht="11.25" customHeight="1">
      <c r="A24" s="62"/>
      <c r="B24" s="63"/>
      <c r="C24" s="64"/>
      <c r="D24" s="62"/>
      <c r="E24" s="62"/>
      <c r="F24" s="62"/>
      <c r="G24" s="62"/>
      <c r="H24" s="62"/>
      <c r="I24" s="62"/>
      <c r="J24" s="62"/>
      <c r="K24" s="62"/>
    </row>
    <row r="25" spans="1:10" ht="15">
      <c r="A25" s="55" t="s">
        <v>105</v>
      </c>
      <c r="B25" s="55"/>
      <c r="C25" s="55"/>
      <c r="D25" s="55"/>
      <c r="E25" s="55"/>
      <c r="F25" s="55"/>
      <c r="G25" s="55"/>
      <c r="H25" s="55"/>
      <c r="I25" s="55"/>
      <c r="J25" s="55"/>
    </row>
    <row r="26" spans="1:10" ht="15">
      <c r="A26" s="55"/>
      <c r="B26" s="55"/>
      <c r="C26" s="55"/>
      <c r="D26" s="55"/>
      <c r="E26" s="55"/>
      <c r="F26" s="55"/>
      <c r="G26" s="55"/>
      <c r="H26" s="55"/>
      <c r="I26" s="55"/>
      <c r="J26" s="55"/>
    </row>
    <row r="27" spans="1:10" ht="15">
      <c r="A27" s="55"/>
      <c r="B27" s="55"/>
      <c r="C27" s="55"/>
      <c r="D27" s="55"/>
      <c r="E27" s="55"/>
      <c r="F27" s="55"/>
      <c r="G27" s="55"/>
      <c r="H27" s="55"/>
      <c r="I27" s="55"/>
      <c r="J27" s="55"/>
    </row>
    <row r="28" spans="1:11" ht="15">
      <c r="A28" s="55" t="s">
        <v>12</v>
      </c>
      <c r="B28" s="55"/>
      <c r="C28" s="55"/>
      <c r="D28" s="55"/>
      <c r="E28" s="55"/>
      <c r="F28" s="55"/>
      <c r="G28" s="55"/>
      <c r="H28" s="55"/>
      <c r="I28" s="55"/>
      <c r="J28" s="543"/>
      <c r="K28" s="543"/>
    </row>
    <row r="29" spans="1:12" ht="15" customHeight="1">
      <c r="A29" s="543"/>
      <c r="B29" s="543"/>
      <c r="C29" s="543"/>
      <c r="D29" s="543"/>
      <c r="E29" s="543"/>
      <c r="F29" s="543"/>
      <c r="G29" s="543"/>
      <c r="H29" s="543"/>
      <c r="I29" s="543"/>
      <c r="J29" s="641" t="s">
        <v>1040</v>
      </c>
      <c r="K29" s="641"/>
      <c r="L29" s="641"/>
    </row>
    <row r="30" spans="1:12" ht="15" customHeight="1">
      <c r="A30" s="543"/>
      <c r="B30" s="543"/>
      <c r="C30" s="543"/>
      <c r="D30" s="543"/>
      <c r="E30" s="543"/>
      <c r="F30" s="543"/>
      <c r="G30" s="543"/>
      <c r="H30" s="543"/>
      <c r="I30" s="543"/>
      <c r="J30" s="641"/>
      <c r="K30" s="641"/>
      <c r="L30" s="641"/>
    </row>
    <row r="31" spans="1:12" ht="27.75" customHeight="1">
      <c r="A31" s="55"/>
      <c r="B31" s="55"/>
      <c r="C31" s="55"/>
      <c r="D31" s="55"/>
      <c r="E31" s="55"/>
      <c r="F31" s="55"/>
      <c r="G31" s="55"/>
      <c r="I31" s="55"/>
      <c r="J31" s="641"/>
      <c r="K31" s="641"/>
      <c r="L31" s="641"/>
    </row>
  </sheetData>
  <sheetProtection/>
  <mergeCells count="17">
    <mergeCell ref="J29:L31"/>
    <mergeCell ref="K7:K9"/>
    <mergeCell ref="D8:D9"/>
    <mergeCell ref="E8:G8"/>
    <mergeCell ref="I7:I9"/>
    <mergeCell ref="C1:H1"/>
    <mergeCell ref="J1:K1"/>
    <mergeCell ref="A3:K3"/>
    <mergeCell ref="A2:K2"/>
    <mergeCell ref="A6:B6"/>
    <mergeCell ref="L7:L9"/>
    <mergeCell ref="A5:K5"/>
    <mergeCell ref="A7:A9"/>
    <mergeCell ref="B7:B9"/>
    <mergeCell ref="C7:C9"/>
    <mergeCell ref="D7:H7"/>
    <mergeCell ref="J7:J9"/>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r:id="rId1"/>
</worksheet>
</file>

<file path=xl/worksheets/sheet56.xml><?xml version="1.0" encoding="utf-8"?>
<worksheet xmlns="http://schemas.openxmlformats.org/spreadsheetml/2006/main" xmlns:r="http://schemas.openxmlformats.org/officeDocument/2006/relationships">
  <sheetPr>
    <pageSetUpPr fitToPage="1"/>
  </sheetPr>
  <dimension ref="A1:S32"/>
  <sheetViews>
    <sheetView view="pageBreakPreview" zoomScaleSheetLayoutView="100" zoomScalePageLayoutView="0" workbookViewId="0" topLeftCell="A19">
      <selection activeCell="I30" sqref="I30:K32"/>
    </sheetView>
  </sheetViews>
  <sheetFormatPr defaultColWidth="9.140625" defaultRowHeight="12.75"/>
  <cols>
    <col min="1" max="1" width="4.7109375" style="50" customWidth="1"/>
    <col min="2" max="2" width="14.7109375" style="50" customWidth="1"/>
    <col min="3" max="3" width="11.7109375" style="50" customWidth="1"/>
    <col min="4" max="4" width="12.00390625" style="50" customWidth="1"/>
    <col min="5" max="5" width="11.8515625" style="50" customWidth="1"/>
    <col min="6" max="6" width="18.8515625" style="50" customWidth="1"/>
    <col min="7" max="7" width="10.140625" style="50" customWidth="1"/>
    <col min="8" max="8" width="14.7109375" style="50" customWidth="1"/>
    <col min="9" max="9" width="15.28125" style="50" customWidth="1"/>
    <col min="10" max="10" width="14.7109375" style="50" customWidth="1"/>
    <col min="11" max="11" width="18.57421875" style="50" customWidth="1"/>
    <col min="12" max="16384" width="9.140625" style="50" customWidth="1"/>
  </cols>
  <sheetData>
    <row r="1" spans="3:10" ht="15" customHeight="1">
      <c r="C1" s="582"/>
      <c r="D1" s="582"/>
      <c r="E1" s="582"/>
      <c r="F1" s="582"/>
      <c r="G1" s="582"/>
      <c r="H1" s="582"/>
      <c r="I1" s="177"/>
      <c r="J1" s="42" t="s">
        <v>529</v>
      </c>
    </row>
    <row r="2" spans="1:10" s="57" customFormat="1" ht="19.5" customHeight="1">
      <c r="A2" s="860" t="s">
        <v>0</v>
      </c>
      <c r="B2" s="860"/>
      <c r="C2" s="860"/>
      <c r="D2" s="860"/>
      <c r="E2" s="860"/>
      <c r="F2" s="860"/>
      <c r="G2" s="860"/>
      <c r="H2" s="860"/>
      <c r="I2" s="860"/>
      <c r="J2" s="860"/>
    </row>
    <row r="3" spans="1:10" s="57" customFormat="1" ht="19.5" customHeight="1">
      <c r="A3" s="859" t="s">
        <v>697</v>
      </c>
      <c r="B3" s="859"/>
      <c r="C3" s="859"/>
      <c r="D3" s="859"/>
      <c r="E3" s="859"/>
      <c r="F3" s="859"/>
      <c r="G3" s="859"/>
      <c r="H3" s="859"/>
      <c r="I3" s="859"/>
      <c r="J3" s="859"/>
    </row>
    <row r="4" spans="1:10" s="57" customFormat="1" ht="14.25" customHeight="1">
      <c r="A4" s="65"/>
      <c r="B4" s="65"/>
      <c r="C4" s="65"/>
      <c r="D4" s="65"/>
      <c r="E4" s="65"/>
      <c r="F4" s="65"/>
      <c r="G4" s="65"/>
      <c r="H4" s="65"/>
      <c r="I4" s="65"/>
      <c r="J4" s="65"/>
    </row>
    <row r="5" spans="1:10" s="57" customFormat="1" ht="18" customHeight="1">
      <c r="A5" s="797" t="s">
        <v>704</v>
      </c>
      <c r="B5" s="797"/>
      <c r="C5" s="797"/>
      <c r="D5" s="797"/>
      <c r="E5" s="797"/>
      <c r="F5" s="797"/>
      <c r="G5" s="797"/>
      <c r="H5" s="797"/>
      <c r="I5" s="797"/>
      <c r="J5" s="797"/>
    </row>
    <row r="6" spans="1:10" ht="15.75">
      <c r="A6" s="617" t="s">
        <v>160</v>
      </c>
      <c r="B6" s="617"/>
      <c r="C6" s="145"/>
      <c r="D6" s="145"/>
      <c r="E6" s="145"/>
      <c r="F6" s="145"/>
      <c r="G6" s="145"/>
      <c r="H6" s="145"/>
      <c r="I6" s="175"/>
      <c r="J6" s="175"/>
    </row>
    <row r="7" spans="1:11" ht="29.25" customHeight="1">
      <c r="A7" s="857" t="s">
        <v>73</v>
      </c>
      <c r="B7" s="857" t="s">
        <v>74</v>
      </c>
      <c r="C7" s="857" t="s">
        <v>75</v>
      </c>
      <c r="D7" s="857" t="s">
        <v>155</v>
      </c>
      <c r="E7" s="857"/>
      <c r="F7" s="857"/>
      <c r="G7" s="857"/>
      <c r="H7" s="857"/>
      <c r="I7" s="622" t="s">
        <v>238</v>
      </c>
      <c r="J7" s="857" t="s">
        <v>76</v>
      </c>
      <c r="K7" s="857" t="s">
        <v>226</v>
      </c>
    </row>
    <row r="8" spans="1:19" ht="33.75" customHeight="1">
      <c r="A8" s="857"/>
      <c r="B8" s="857"/>
      <c r="C8" s="857"/>
      <c r="D8" s="857" t="s">
        <v>78</v>
      </c>
      <c r="E8" s="857" t="s">
        <v>79</v>
      </c>
      <c r="F8" s="857"/>
      <c r="G8" s="857"/>
      <c r="H8" s="622" t="s">
        <v>80</v>
      </c>
      <c r="I8" s="858"/>
      <c r="J8" s="857"/>
      <c r="K8" s="857"/>
      <c r="R8" s="56"/>
      <c r="S8" s="56"/>
    </row>
    <row r="9" spans="1:11" ht="33.75" customHeight="1">
      <c r="A9" s="857"/>
      <c r="B9" s="857"/>
      <c r="C9" s="857"/>
      <c r="D9" s="857"/>
      <c r="E9" s="52" t="s">
        <v>81</v>
      </c>
      <c r="F9" s="52" t="s">
        <v>82</v>
      </c>
      <c r="G9" s="52" t="s">
        <v>17</v>
      </c>
      <c r="H9" s="623"/>
      <c r="I9" s="623"/>
      <c r="J9" s="857"/>
      <c r="K9" s="857"/>
    </row>
    <row r="10" spans="1:11" s="58" customFormat="1" ht="16.5" customHeight="1">
      <c r="A10" s="52">
        <v>1</v>
      </c>
      <c r="B10" s="52">
        <v>2</v>
      </c>
      <c r="C10" s="52">
        <v>3</v>
      </c>
      <c r="D10" s="52">
        <v>4</v>
      </c>
      <c r="E10" s="52">
        <v>5</v>
      </c>
      <c r="F10" s="52">
        <v>6</v>
      </c>
      <c r="G10" s="52">
        <v>7</v>
      </c>
      <c r="H10" s="52">
        <v>8</v>
      </c>
      <c r="I10" s="52">
        <v>9</v>
      </c>
      <c r="J10" s="52">
        <v>10</v>
      </c>
      <c r="K10" s="52">
        <v>11</v>
      </c>
    </row>
    <row r="11" spans="1:11" ht="16.5" customHeight="1">
      <c r="A11" s="59">
        <v>1</v>
      </c>
      <c r="B11" s="60" t="s">
        <v>798</v>
      </c>
      <c r="C11" s="54">
        <v>30</v>
      </c>
      <c r="D11" s="54">
        <v>2</v>
      </c>
      <c r="E11" s="54">
        <v>4</v>
      </c>
      <c r="F11" s="372">
        <v>1</v>
      </c>
      <c r="G11" s="54">
        <f>E11+F11</f>
        <v>5</v>
      </c>
      <c r="H11" s="54">
        <f>D11+G11</f>
        <v>7</v>
      </c>
      <c r="I11" s="54">
        <v>30</v>
      </c>
      <c r="J11" s="54">
        <f>C11-H11</f>
        <v>23</v>
      </c>
      <c r="K11" s="373">
        <v>25</v>
      </c>
    </row>
    <row r="12" spans="1:11" ht="16.5" customHeight="1">
      <c r="A12" s="59">
        <v>2</v>
      </c>
      <c r="B12" s="60" t="s">
        <v>799</v>
      </c>
      <c r="C12" s="54">
        <v>31</v>
      </c>
      <c r="D12" s="54">
        <v>1</v>
      </c>
      <c r="E12" s="54">
        <v>4</v>
      </c>
      <c r="F12" s="372">
        <v>1</v>
      </c>
      <c r="G12" s="54">
        <f aca="true" t="shared" si="0" ref="G12:G22">E12+F12</f>
        <v>5</v>
      </c>
      <c r="H12" s="54">
        <f aca="true" t="shared" si="1" ref="H12:H22">D12+G12</f>
        <v>6</v>
      </c>
      <c r="I12" s="54">
        <v>31</v>
      </c>
      <c r="J12" s="54">
        <f aca="true" t="shared" si="2" ref="J12:J22">C12-H12</f>
        <v>25</v>
      </c>
      <c r="K12" s="373">
        <v>26</v>
      </c>
    </row>
    <row r="13" spans="1:11" ht="16.5" customHeight="1">
      <c r="A13" s="59">
        <v>3</v>
      </c>
      <c r="B13" s="60" t="s">
        <v>800</v>
      </c>
      <c r="C13" s="54">
        <v>30</v>
      </c>
      <c r="D13" s="54">
        <v>30</v>
      </c>
      <c r="E13" s="54">
        <v>0</v>
      </c>
      <c r="F13" s="374">
        <v>0</v>
      </c>
      <c r="G13" s="54">
        <f t="shared" si="0"/>
        <v>0</v>
      </c>
      <c r="H13" s="54">
        <f t="shared" si="1"/>
        <v>30</v>
      </c>
      <c r="I13" s="54">
        <v>30</v>
      </c>
      <c r="J13" s="54">
        <f t="shared" si="2"/>
        <v>0</v>
      </c>
      <c r="K13" s="373">
        <v>25</v>
      </c>
    </row>
    <row r="14" spans="1:11" ht="16.5" customHeight="1">
      <c r="A14" s="59">
        <v>4</v>
      </c>
      <c r="B14" s="60" t="s">
        <v>801</v>
      </c>
      <c r="C14" s="54">
        <v>31</v>
      </c>
      <c r="D14" s="54">
        <v>1</v>
      </c>
      <c r="E14" s="54">
        <v>4</v>
      </c>
      <c r="F14" s="372">
        <v>1</v>
      </c>
      <c r="G14" s="54">
        <f t="shared" si="0"/>
        <v>5</v>
      </c>
      <c r="H14" s="54">
        <f t="shared" si="1"/>
        <v>6</v>
      </c>
      <c r="I14" s="54">
        <v>31</v>
      </c>
      <c r="J14" s="54">
        <f t="shared" si="2"/>
        <v>25</v>
      </c>
      <c r="K14" s="373">
        <v>26</v>
      </c>
    </row>
    <row r="15" spans="1:11" ht="16.5" customHeight="1">
      <c r="A15" s="59">
        <v>5</v>
      </c>
      <c r="B15" s="60" t="s">
        <v>802</v>
      </c>
      <c r="C15" s="54">
        <v>31</v>
      </c>
      <c r="D15" s="54">
        <v>3</v>
      </c>
      <c r="E15" s="54">
        <v>4</v>
      </c>
      <c r="F15" s="372">
        <v>1</v>
      </c>
      <c r="G15" s="54">
        <f t="shared" si="0"/>
        <v>5</v>
      </c>
      <c r="H15" s="54">
        <f t="shared" si="1"/>
        <v>8</v>
      </c>
      <c r="I15" s="54">
        <v>31</v>
      </c>
      <c r="J15" s="54">
        <f t="shared" si="2"/>
        <v>23</v>
      </c>
      <c r="K15" s="373">
        <v>26</v>
      </c>
    </row>
    <row r="16" spans="1:11" s="58" customFormat="1" ht="16.5" customHeight="1">
      <c r="A16" s="59">
        <v>6</v>
      </c>
      <c r="B16" s="60" t="s">
        <v>803</v>
      </c>
      <c r="C16" s="59">
        <v>30</v>
      </c>
      <c r="D16" s="59">
        <v>2</v>
      </c>
      <c r="E16" s="59">
        <v>5</v>
      </c>
      <c r="F16" s="375">
        <v>1</v>
      </c>
      <c r="G16" s="54">
        <f t="shared" si="0"/>
        <v>6</v>
      </c>
      <c r="H16" s="54">
        <f t="shared" si="1"/>
        <v>8</v>
      </c>
      <c r="I16" s="59">
        <v>30</v>
      </c>
      <c r="J16" s="54">
        <f t="shared" si="2"/>
        <v>22</v>
      </c>
      <c r="K16" s="376">
        <v>25</v>
      </c>
    </row>
    <row r="17" spans="1:11" s="58" customFormat="1" ht="16.5" customHeight="1">
      <c r="A17" s="59">
        <v>7</v>
      </c>
      <c r="B17" s="60" t="s">
        <v>804</v>
      </c>
      <c r="C17" s="59">
        <v>31</v>
      </c>
      <c r="D17" s="59">
        <v>3</v>
      </c>
      <c r="E17" s="59">
        <v>4</v>
      </c>
      <c r="F17" s="375">
        <v>1</v>
      </c>
      <c r="G17" s="54">
        <f t="shared" si="0"/>
        <v>5</v>
      </c>
      <c r="H17" s="54">
        <f t="shared" si="1"/>
        <v>8</v>
      </c>
      <c r="I17" s="59">
        <v>31</v>
      </c>
      <c r="J17" s="54">
        <f t="shared" si="2"/>
        <v>23</v>
      </c>
      <c r="K17" s="376">
        <v>24</v>
      </c>
    </row>
    <row r="18" spans="1:11" s="58" customFormat="1" ht="16.5" customHeight="1">
      <c r="A18" s="59">
        <v>8</v>
      </c>
      <c r="B18" s="60" t="s">
        <v>805</v>
      </c>
      <c r="C18" s="59">
        <v>30</v>
      </c>
      <c r="D18" s="59">
        <v>2</v>
      </c>
      <c r="E18" s="59">
        <v>4</v>
      </c>
      <c r="F18" s="375">
        <v>1</v>
      </c>
      <c r="G18" s="54">
        <f t="shared" si="0"/>
        <v>5</v>
      </c>
      <c r="H18" s="54">
        <f t="shared" si="1"/>
        <v>7</v>
      </c>
      <c r="I18" s="59">
        <v>30</v>
      </c>
      <c r="J18" s="54">
        <f t="shared" si="2"/>
        <v>23</v>
      </c>
      <c r="K18" s="376">
        <v>25</v>
      </c>
    </row>
    <row r="19" spans="1:11" s="58" customFormat="1" ht="16.5" customHeight="1">
      <c r="A19" s="59">
        <v>9</v>
      </c>
      <c r="B19" s="60" t="s">
        <v>806</v>
      </c>
      <c r="C19" s="59">
        <v>31</v>
      </c>
      <c r="D19" s="59">
        <v>2</v>
      </c>
      <c r="E19" s="59">
        <v>5</v>
      </c>
      <c r="F19" s="374">
        <v>1</v>
      </c>
      <c r="G19" s="54">
        <f t="shared" si="0"/>
        <v>6</v>
      </c>
      <c r="H19" s="54">
        <f t="shared" si="1"/>
        <v>8</v>
      </c>
      <c r="I19" s="59">
        <v>31</v>
      </c>
      <c r="J19" s="54">
        <f t="shared" si="2"/>
        <v>23</v>
      </c>
      <c r="K19" s="376">
        <v>26</v>
      </c>
    </row>
    <row r="20" spans="1:11" s="58" customFormat="1" ht="16.5" customHeight="1">
      <c r="A20" s="59">
        <v>10</v>
      </c>
      <c r="B20" s="60" t="s">
        <v>810</v>
      </c>
      <c r="C20" s="59">
        <v>31</v>
      </c>
      <c r="D20" s="374">
        <v>12</v>
      </c>
      <c r="E20" s="374">
        <v>4</v>
      </c>
      <c r="F20" s="374">
        <v>1</v>
      </c>
      <c r="G20" s="54">
        <f t="shared" si="0"/>
        <v>5</v>
      </c>
      <c r="H20" s="54">
        <f t="shared" si="1"/>
        <v>17</v>
      </c>
      <c r="I20" s="59">
        <v>31</v>
      </c>
      <c r="J20" s="54">
        <f t="shared" si="2"/>
        <v>14</v>
      </c>
      <c r="K20" s="376">
        <v>26</v>
      </c>
    </row>
    <row r="21" spans="1:11" s="58" customFormat="1" ht="16.5" customHeight="1">
      <c r="A21" s="59">
        <v>11</v>
      </c>
      <c r="B21" s="60" t="s">
        <v>811</v>
      </c>
      <c r="C21" s="59">
        <v>29</v>
      </c>
      <c r="D21" s="375">
        <v>3</v>
      </c>
      <c r="E21" s="375">
        <v>4</v>
      </c>
      <c r="F21" s="375">
        <v>1</v>
      </c>
      <c r="G21" s="54">
        <f t="shared" si="0"/>
        <v>5</v>
      </c>
      <c r="H21" s="54">
        <f t="shared" si="1"/>
        <v>8</v>
      </c>
      <c r="I21" s="59">
        <v>28</v>
      </c>
      <c r="J21" s="54">
        <f t="shared" si="2"/>
        <v>21</v>
      </c>
      <c r="K21" s="376">
        <v>23</v>
      </c>
    </row>
    <row r="22" spans="1:11" s="58" customFormat="1" ht="16.5" customHeight="1">
      <c r="A22" s="59">
        <v>12</v>
      </c>
      <c r="B22" s="60" t="s">
        <v>812</v>
      </c>
      <c r="C22" s="59">
        <v>31</v>
      </c>
      <c r="D22" s="375">
        <v>3</v>
      </c>
      <c r="E22" s="375">
        <v>5</v>
      </c>
      <c r="F22" s="375">
        <v>1</v>
      </c>
      <c r="G22" s="54">
        <f t="shared" si="0"/>
        <v>6</v>
      </c>
      <c r="H22" s="54">
        <f t="shared" si="1"/>
        <v>9</v>
      </c>
      <c r="I22" s="59">
        <v>31</v>
      </c>
      <c r="J22" s="54">
        <f t="shared" si="2"/>
        <v>22</v>
      </c>
      <c r="K22" s="376">
        <v>25</v>
      </c>
    </row>
    <row r="23" spans="1:11" s="58" customFormat="1" ht="16.5" customHeight="1">
      <c r="A23" s="60"/>
      <c r="B23" s="61" t="s">
        <v>17</v>
      </c>
      <c r="C23" s="59">
        <v>366</v>
      </c>
      <c r="D23" s="59">
        <f>SUM(D11:D22)</f>
        <v>64</v>
      </c>
      <c r="E23" s="59">
        <f aca="true" t="shared" si="3" ref="E23:K23">SUM(E11:E22)</f>
        <v>47</v>
      </c>
      <c r="F23" s="59">
        <f t="shared" si="3"/>
        <v>11</v>
      </c>
      <c r="G23" s="59">
        <f t="shared" si="3"/>
        <v>58</v>
      </c>
      <c r="H23" s="59">
        <f t="shared" si="3"/>
        <v>122</v>
      </c>
      <c r="I23" s="59">
        <f t="shared" si="3"/>
        <v>365</v>
      </c>
      <c r="J23" s="59">
        <f t="shared" si="3"/>
        <v>244</v>
      </c>
      <c r="K23" s="59">
        <f t="shared" si="3"/>
        <v>302</v>
      </c>
    </row>
    <row r="24" spans="1:11" s="58" customFormat="1" ht="11.25" customHeight="1">
      <c r="A24" s="62"/>
      <c r="B24" s="63"/>
      <c r="C24" s="64"/>
      <c r="D24" s="62"/>
      <c r="E24" s="62"/>
      <c r="F24" s="62"/>
      <c r="G24" s="62"/>
      <c r="H24" s="62"/>
      <c r="I24" s="62"/>
      <c r="J24" s="62"/>
      <c r="K24" s="60"/>
    </row>
    <row r="25" spans="1:10" ht="15">
      <c r="A25" s="55" t="s">
        <v>105</v>
      </c>
      <c r="B25" s="55"/>
      <c r="C25" s="55"/>
      <c r="D25" s="55"/>
      <c r="E25" s="55"/>
      <c r="F25" s="55"/>
      <c r="G25" s="55"/>
      <c r="H25" s="55"/>
      <c r="I25" s="55"/>
      <c r="J25" s="55"/>
    </row>
    <row r="26" spans="1:10" ht="15">
      <c r="A26" s="55"/>
      <c r="B26" s="55"/>
      <c r="C26" s="55"/>
      <c r="D26" s="55"/>
      <c r="E26" s="55"/>
      <c r="F26" s="55"/>
      <c r="G26" s="55"/>
      <c r="H26" s="55"/>
      <c r="I26" s="55"/>
      <c r="J26" s="55"/>
    </row>
    <row r="27" spans="1:10" ht="15">
      <c r="A27" s="55"/>
      <c r="B27" s="55"/>
      <c r="C27" s="55"/>
      <c r="D27" s="55"/>
      <c r="E27" s="55"/>
      <c r="F27" s="55"/>
      <c r="G27" s="55"/>
      <c r="H27" s="55"/>
      <c r="I27" s="55"/>
      <c r="J27" s="55"/>
    </row>
    <row r="28" ht="14.25">
      <c r="D28" s="50" t="s">
        <v>11</v>
      </c>
    </row>
    <row r="29" spans="1:10" ht="15">
      <c r="A29" s="55" t="s">
        <v>12</v>
      </c>
      <c r="B29" s="55"/>
      <c r="C29" s="55"/>
      <c r="D29" s="55"/>
      <c r="E29" s="55"/>
      <c r="F29" s="55"/>
      <c r="G29" s="55"/>
      <c r="H29" s="55"/>
      <c r="I29" s="55"/>
      <c r="J29" s="173"/>
    </row>
    <row r="30" spans="1:11" ht="15">
      <c r="A30" s="543"/>
      <c r="B30" s="543"/>
      <c r="C30" s="543"/>
      <c r="D30" s="543"/>
      <c r="E30" s="543"/>
      <c r="F30" s="543"/>
      <c r="G30" s="543"/>
      <c r="H30" s="543"/>
      <c r="I30" s="641" t="s">
        <v>1040</v>
      </c>
      <c r="J30" s="641"/>
      <c r="K30" s="641"/>
    </row>
    <row r="31" spans="1:11" ht="15">
      <c r="A31" s="543"/>
      <c r="B31" s="543"/>
      <c r="C31" s="543"/>
      <c r="D31" s="543"/>
      <c r="E31" s="543"/>
      <c r="F31" s="543"/>
      <c r="G31" s="543"/>
      <c r="H31" s="543"/>
      <c r="I31" s="641"/>
      <c r="J31" s="641"/>
      <c r="K31" s="641"/>
    </row>
    <row r="32" spans="1:11" ht="15">
      <c r="A32" s="55"/>
      <c r="B32" s="55"/>
      <c r="C32" s="55"/>
      <c r="D32" s="55"/>
      <c r="E32" s="55"/>
      <c r="F32" s="55"/>
      <c r="G32" s="55"/>
      <c r="H32" s="55"/>
      <c r="I32" s="641"/>
      <c r="J32" s="641"/>
      <c r="K32" s="641"/>
    </row>
  </sheetData>
  <sheetProtection/>
  <mergeCells count="16">
    <mergeCell ref="I30:K32"/>
    <mergeCell ref="K7:K9"/>
    <mergeCell ref="H8:H9"/>
    <mergeCell ref="C1:H1"/>
    <mergeCell ref="A2:J2"/>
    <mergeCell ref="A3:J3"/>
    <mergeCell ref="A5:J5"/>
    <mergeCell ref="A6:B6"/>
    <mergeCell ref="A7:A9"/>
    <mergeCell ref="B7:B9"/>
    <mergeCell ref="C7:C9"/>
    <mergeCell ref="D7:H7"/>
    <mergeCell ref="J7:J9"/>
    <mergeCell ref="D8:D9"/>
    <mergeCell ref="E8:G8"/>
    <mergeCell ref="I7:I9"/>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r:id="rId1"/>
</worksheet>
</file>

<file path=xl/worksheets/sheet57.xml><?xml version="1.0" encoding="utf-8"?>
<worksheet xmlns="http://schemas.openxmlformats.org/spreadsheetml/2006/main" xmlns:r="http://schemas.openxmlformats.org/officeDocument/2006/relationships">
  <sheetPr>
    <pageSetUpPr fitToPage="1"/>
  </sheetPr>
  <dimension ref="A1:Z45"/>
  <sheetViews>
    <sheetView view="pageBreakPreview" zoomScaleNormal="70" zoomScaleSheetLayoutView="100" zoomScalePageLayoutView="0" workbookViewId="0" topLeftCell="G10">
      <selection activeCell="U35" sqref="U35"/>
    </sheetView>
  </sheetViews>
  <sheetFormatPr defaultColWidth="9.140625" defaultRowHeight="12.75"/>
  <cols>
    <col min="1" max="1" width="5.57421875" style="279" customWidth="1"/>
    <col min="2" max="2" width="16.140625" style="279" customWidth="1"/>
    <col min="3" max="3" width="10.28125" style="279" customWidth="1"/>
    <col min="4" max="4" width="8.421875" style="279" customWidth="1"/>
    <col min="5" max="6" width="9.8515625" style="279" customWidth="1"/>
    <col min="7" max="7" width="10.8515625" style="279" customWidth="1"/>
    <col min="8" max="8" width="12.8515625" style="279" customWidth="1"/>
    <col min="9" max="9" width="8.7109375" style="265" customWidth="1"/>
    <col min="10" max="10" width="8.8515625" style="265" customWidth="1"/>
    <col min="11" max="11" width="8.00390625" style="265" customWidth="1"/>
    <col min="12" max="14" width="8.140625" style="265" customWidth="1"/>
    <col min="15" max="15" width="8.421875" style="265" customWidth="1"/>
    <col min="16" max="16" width="8.140625" style="265" customWidth="1"/>
    <col min="17" max="19" width="8.8515625" style="265" customWidth="1"/>
    <col min="20" max="20" width="13.8515625" style="265" customWidth="1"/>
    <col min="21" max="21" width="17.57421875" style="265" customWidth="1"/>
    <col min="22" max="22" width="9.140625" style="279" customWidth="1"/>
    <col min="23" max="16384" width="9.140625" style="265" customWidth="1"/>
  </cols>
  <sheetData>
    <row r="1" spans="7:21" ht="12.75" customHeight="1">
      <c r="G1" s="874"/>
      <c r="H1" s="874"/>
      <c r="I1" s="874"/>
      <c r="J1" s="279"/>
      <c r="K1" s="279"/>
      <c r="L1" s="279"/>
      <c r="M1" s="279"/>
      <c r="N1" s="279"/>
      <c r="O1" s="279"/>
      <c r="P1" s="279"/>
      <c r="Q1" s="876" t="s">
        <v>530</v>
      </c>
      <c r="R1" s="876"/>
      <c r="S1" s="876"/>
      <c r="T1" s="876"/>
      <c r="U1" s="876"/>
    </row>
    <row r="2" spans="1:21" ht="15.75">
      <c r="A2" s="872" t="s">
        <v>0</v>
      </c>
      <c r="B2" s="872"/>
      <c r="C2" s="872"/>
      <c r="D2" s="872"/>
      <c r="E2" s="872"/>
      <c r="F2" s="872"/>
      <c r="G2" s="872"/>
      <c r="H2" s="872"/>
      <c r="I2" s="872"/>
      <c r="J2" s="872"/>
      <c r="K2" s="872"/>
      <c r="L2" s="872"/>
      <c r="M2" s="872"/>
      <c r="N2" s="872"/>
      <c r="O2" s="872"/>
      <c r="P2" s="872"/>
      <c r="Q2" s="872"/>
      <c r="R2" s="872"/>
      <c r="S2" s="872"/>
      <c r="T2" s="872"/>
      <c r="U2" s="872"/>
    </row>
    <row r="3" spans="1:21" ht="18">
      <c r="A3" s="873" t="s">
        <v>697</v>
      </c>
      <c r="B3" s="873"/>
      <c r="C3" s="873"/>
      <c r="D3" s="873"/>
      <c r="E3" s="873"/>
      <c r="F3" s="873"/>
      <c r="G3" s="873"/>
      <c r="H3" s="873"/>
      <c r="I3" s="873"/>
      <c r="J3" s="873"/>
      <c r="K3" s="873"/>
      <c r="L3" s="873"/>
      <c r="M3" s="873"/>
      <c r="N3" s="873"/>
      <c r="O3" s="873"/>
      <c r="P3" s="873"/>
      <c r="Q3" s="873"/>
      <c r="R3" s="873"/>
      <c r="S3" s="873"/>
      <c r="T3" s="873"/>
      <c r="U3" s="873"/>
    </row>
    <row r="4" spans="1:21" ht="12.75" customHeight="1">
      <c r="A4" s="871" t="s">
        <v>705</v>
      </c>
      <c r="B4" s="871"/>
      <c r="C4" s="871"/>
      <c r="D4" s="871"/>
      <c r="E4" s="871"/>
      <c r="F4" s="871"/>
      <c r="G4" s="871"/>
      <c r="H4" s="871"/>
      <c r="I4" s="871"/>
      <c r="J4" s="871"/>
      <c r="K4" s="871"/>
      <c r="L4" s="871"/>
      <c r="M4" s="871"/>
      <c r="N4" s="871"/>
      <c r="O4" s="871"/>
      <c r="P4" s="871"/>
      <c r="Q4" s="871"/>
      <c r="R4" s="871"/>
      <c r="S4" s="871"/>
      <c r="T4" s="871"/>
      <c r="U4" s="871"/>
    </row>
    <row r="5" spans="1:22" s="266" customFormat="1" ht="7.5" customHeight="1">
      <c r="A5" s="871"/>
      <c r="B5" s="871"/>
      <c r="C5" s="871"/>
      <c r="D5" s="871"/>
      <c r="E5" s="871"/>
      <c r="F5" s="871"/>
      <c r="G5" s="871"/>
      <c r="H5" s="871"/>
      <c r="I5" s="871"/>
      <c r="J5" s="871"/>
      <c r="K5" s="871"/>
      <c r="L5" s="871"/>
      <c r="M5" s="871"/>
      <c r="N5" s="871"/>
      <c r="O5" s="871"/>
      <c r="P5" s="871"/>
      <c r="Q5" s="871"/>
      <c r="R5" s="871"/>
      <c r="S5" s="871"/>
      <c r="T5" s="871"/>
      <c r="U5" s="871"/>
      <c r="V5" s="336"/>
    </row>
    <row r="6" spans="1:21" ht="12.75">
      <c r="A6" s="875"/>
      <c r="B6" s="875"/>
      <c r="C6" s="875"/>
      <c r="D6" s="875"/>
      <c r="E6" s="875"/>
      <c r="F6" s="875"/>
      <c r="G6" s="875"/>
      <c r="H6" s="875"/>
      <c r="I6" s="875"/>
      <c r="J6" s="875"/>
      <c r="K6" s="875"/>
      <c r="L6" s="875"/>
      <c r="M6" s="875"/>
      <c r="N6" s="875"/>
      <c r="O6" s="875"/>
      <c r="P6" s="875"/>
      <c r="Q6" s="875"/>
      <c r="R6" s="875"/>
      <c r="S6" s="875"/>
      <c r="T6" s="875"/>
      <c r="U6" s="875"/>
    </row>
    <row r="7" spans="1:21" ht="12.75">
      <c r="A7" s="866" t="s">
        <v>160</v>
      </c>
      <c r="B7" s="866"/>
      <c r="H7" s="280"/>
      <c r="I7" s="279"/>
      <c r="J7" s="279"/>
      <c r="K7" s="279"/>
      <c r="L7" s="862"/>
      <c r="M7" s="862"/>
      <c r="N7" s="862"/>
      <c r="O7" s="862"/>
      <c r="P7" s="862"/>
      <c r="Q7" s="862"/>
      <c r="R7" s="862"/>
      <c r="S7" s="862"/>
      <c r="T7" s="862"/>
      <c r="U7" s="862"/>
    </row>
    <row r="8" spans="1:21" ht="24.75" customHeight="1">
      <c r="A8" s="805" t="s">
        <v>2</v>
      </c>
      <c r="B8" s="805" t="s">
        <v>3</v>
      </c>
      <c r="C8" s="863" t="s">
        <v>483</v>
      </c>
      <c r="D8" s="864"/>
      <c r="E8" s="864"/>
      <c r="F8" s="864"/>
      <c r="G8" s="865"/>
      <c r="H8" s="867" t="s">
        <v>83</v>
      </c>
      <c r="I8" s="863" t="s">
        <v>84</v>
      </c>
      <c r="J8" s="864"/>
      <c r="K8" s="864"/>
      <c r="L8" s="865"/>
      <c r="M8" s="863" t="s">
        <v>648</v>
      </c>
      <c r="N8" s="864"/>
      <c r="O8" s="864"/>
      <c r="P8" s="864"/>
      <c r="Q8" s="864"/>
      <c r="R8" s="864"/>
      <c r="S8" s="865"/>
      <c r="T8" s="869" t="s">
        <v>847</v>
      </c>
      <c r="U8" s="869"/>
    </row>
    <row r="9" spans="1:21" ht="44.25" customHeight="1">
      <c r="A9" s="805"/>
      <c r="B9" s="805"/>
      <c r="C9" s="281" t="s">
        <v>5</v>
      </c>
      <c r="D9" s="281" t="s">
        <v>6</v>
      </c>
      <c r="E9" s="281" t="s">
        <v>350</v>
      </c>
      <c r="F9" s="282" t="s">
        <v>99</v>
      </c>
      <c r="G9" s="282" t="s">
        <v>227</v>
      </c>
      <c r="H9" s="868"/>
      <c r="I9" s="281" t="s">
        <v>88</v>
      </c>
      <c r="J9" s="281" t="s">
        <v>19</v>
      </c>
      <c r="K9" s="281" t="s">
        <v>41</v>
      </c>
      <c r="L9" s="281" t="s">
        <v>684</v>
      </c>
      <c r="M9" s="281" t="s">
        <v>17</v>
      </c>
      <c r="N9" s="281" t="s">
        <v>908</v>
      </c>
      <c r="O9" s="281" t="s">
        <v>909</v>
      </c>
      <c r="P9" s="281" t="s">
        <v>910</v>
      </c>
      <c r="Q9" s="281" t="s">
        <v>911</v>
      </c>
      <c r="R9" s="281" t="s">
        <v>912</v>
      </c>
      <c r="S9" s="281" t="s">
        <v>913</v>
      </c>
      <c r="T9" s="281" t="s">
        <v>860</v>
      </c>
      <c r="U9" s="281" t="s">
        <v>858</v>
      </c>
    </row>
    <row r="10" spans="1:22" s="267" customFormat="1" ht="12.75">
      <c r="A10" s="341">
        <v>1</v>
      </c>
      <c r="B10" s="341">
        <v>2</v>
      </c>
      <c r="C10" s="341">
        <v>3</v>
      </c>
      <c r="D10" s="341">
        <v>4</v>
      </c>
      <c r="E10" s="341">
        <v>5</v>
      </c>
      <c r="F10" s="341">
        <v>6</v>
      </c>
      <c r="G10" s="341">
        <v>7</v>
      </c>
      <c r="H10" s="341">
        <v>8</v>
      </c>
      <c r="I10" s="341">
        <v>9</v>
      </c>
      <c r="J10" s="341">
        <v>10</v>
      </c>
      <c r="K10" s="341">
        <v>11</v>
      </c>
      <c r="L10" s="341">
        <v>12</v>
      </c>
      <c r="M10" s="341">
        <v>13</v>
      </c>
      <c r="N10" s="341">
        <v>14</v>
      </c>
      <c r="O10" s="341">
        <v>15</v>
      </c>
      <c r="P10" s="341">
        <v>16</v>
      </c>
      <c r="Q10" s="341">
        <v>17</v>
      </c>
      <c r="R10" s="341">
        <v>18</v>
      </c>
      <c r="S10" s="341">
        <v>19</v>
      </c>
      <c r="T10" s="341">
        <v>20</v>
      </c>
      <c r="U10" s="341">
        <v>21</v>
      </c>
      <c r="V10" s="289"/>
    </row>
    <row r="11" spans="1:26" ht="12.75">
      <c r="A11" s="283">
        <v>1</v>
      </c>
      <c r="B11" s="20" t="s">
        <v>886</v>
      </c>
      <c r="C11" s="283">
        <v>29866</v>
      </c>
      <c r="D11" s="283">
        <v>0</v>
      </c>
      <c r="E11" s="283">
        <v>0</v>
      </c>
      <c r="F11" s="283">
        <v>0</v>
      </c>
      <c r="G11" s="382">
        <f>SUM(C11:F11)</f>
        <v>29866</v>
      </c>
      <c r="H11" s="378">
        <v>244</v>
      </c>
      <c r="I11" s="379">
        <f aca="true" t="shared" si="0" ref="I11:I32">G11*H11*100/1000000</f>
        <v>728.7304</v>
      </c>
      <c r="J11" s="379">
        <f>I11*55/100</f>
        <v>400.80172</v>
      </c>
      <c r="K11" s="379">
        <f>I11*45/100</f>
        <v>327.92868000000004</v>
      </c>
      <c r="L11" s="284">
        <v>0</v>
      </c>
      <c r="M11" s="379">
        <f>(G11*H11*20/1000000)*9/12</f>
        <v>109.30955999999999</v>
      </c>
      <c r="N11" s="379">
        <f>M11/6</f>
        <v>18.218259999999997</v>
      </c>
      <c r="O11" s="379">
        <f>M11/6</f>
        <v>18.218259999999997</v>
      </c>
      <c r="P11" s="379">
        <f>M11/6</f>
        <v>18.218259999999997</v>
      </c>
      <c r="Q11" s="379">
        <f>M11/6</f>
        <v>18.218259999999997</v>
      </c>
      <c r="R11" s="379">
        <f>M11/6</f>
        <v>18.218259999999997</v>
      </c>
      <c r="S11" s="379">
        <f>M11/6</f>
        <v>18.218259999999997</v>
      </c>
      <c r="T11" s="283">
        <v>150</v>
      </c>
      <c r="U11" s="380">
        <f>I11*1500/100000</f>
        <v>10.930956</v>
      </c>
      <c r="V11" s="521">
        <f>J11*3000/100000</f>
        <v>12.0240516</v>
      </c>
      <c r="W11" s="522">
        <f>K11*2000/100000</f>
        <v>6.558573600000001</v>
      </c>
      <c r="X11" s="522">
        <v>21.7739988</v>
      </c>
      <c r="Y11" s="522">
        <v>0</v>
      </c>
      <c r="Z11" s="522">
        <f>SUM(V11:Y11)</f>
        <v>40.356624000000004</v>
      </c>
    </row>
    <row r="12" spans="1:25" ht="12.75">
      <c r="A12" s="283">
        <v>2</v>
      </c>
      <c r="B12" s="20" t="s">
        <v>887</v>
      </c>
      <c r="C12" s="283">
        <v>36247</v>
      </c>
      <c r="D12" s="283">
        <v>72</v>
      </c>
      <c r="E12" s="283">
        <v>0</v>
      </c>
      <c r="F12" s="283">
        <v>0</v>
      </c>
      <c r="G12" s="382">
        <f aca="true" t="shared" si="1" ref="G12:G32">SUM(C12:F12)</f>
        <v>36319</v>
      </c>
      <c r="H12" s="378">
        <v>244</v>
      </c>
      <c r="I12" s="379">
        <f t="shared" si="0"/>
        <v>886.1836</v>
      </c>
      <c r="J12" s="379">
        <f aca="true" t="shared" si="2" ref="J12:J32">I12*55/100</f>
        <v>487.40098</v>
      </c>
      <c r="K12" s="379">
        <f aca="true" t="shared" si="3" ref="K12:K32">I12*45/100</f>
        <v>398.78261999999995</v>
      </c>
      <c r="L12" s="284">
        <v>0</v>
      </c>
      <c r="M12" s="379">
        <f aca="true" t="shared" si="4" ref="M12:M32">(G12*H12*20/1000000)*9/12</f>
        <v>132.92754</v>
      </c>
      <c r="N12" s="379">
        <f aca="true" t="shared" si="5" ref="N12:N33">M12/6</f>
        <v>22.15459</v>
      </c>
      <c r="O12" s="379">
        <f aca="true" t="shared" si="6" ref="O12:O33">M12/6</f>
        <v>22.15459</v>
      </c>
      <c r="P12" s="379">
        <f aca="true" t="shared" si="7" ref="P12:P33">M12/6</f>
        <v>22.15459</v>
      </c>
      <c r="Q12" s="379">
        <f aca="true" t="shared" si="8" ref="Q12:Q33">M12/6</f>
        <v>22.15459</v>
      </c>
      <c r="R12" s="379">
        <f aca="true" t="shared" si="9" ref="R12:R33">M12/6</f>
        <v>22.15459</v>
      </c>
      <c r="S12" s="379">
        <f aca="true" t="shared" si="10" ref="S12:S33">M12/6</f>
        <v>22.15459</v>
      </c>
      <c r="T12" s="283">
        <v>150</v>
      </c>
      <c r="U12" s="380">
        <f aca="true" t="shared" si="11" ref="U12:U32">I12*1500/100000</f>
        <v>13.292753999999999</v>
      </c>
      <c r="V12" s="521">
        <f aca="true" t="shared" si="12" ref="V12:V32">J12*3000/100000</f>
        <v>14.622029399999999</v>
      </c>
      <c r="W12" s="522">
        <f aca="true" t="shared" si="13" ref="W12:W32">K12*2000/100000</f>
        <v>7.975652399999999</v>
      </c>
      <c r="X12" s="522">
        <v>35.5584006</v>
      </c>
      <c r="Y12" s="522">
        <v>0</v>
      </c>
    </row>
    <row r="13" spans="1:25" ht="12.75">
      <c r="A13" s="283">
        <v>3</v>
      </c>
      <c r="B13" s="20" t="s">
        <v>907</v>
      </c>
      <c r="C13" s="283">
        <v>13649</v>
      </c>
      <c r="D13" s="283">
        <v>0</v>
      </c>
      <c r="E13" s="283">
        <v>0</v>
      </c>
      <c r="F13" s="283">
        <v>0</v>
      </c>
      <c r="G13" s="382">
        <f t="shared" si="1"/>
        <v>13649</v>
      </c>
      <c r="H13" s="378">
        <v>244</v>
      </c>
      <c r="I13" s="379">
        <f t="shared" si="0"/>
        <v>333.0356</v>
      </c>
      <c r="J13" s="379">
        <f t="shared" si="2"/>
        <v>183.16958</v>
      </c>
      <c r="K13" s="379">
        <f t="shared" si="3"/>
        <v>149.86602</v>
      </c>
      <c r="L13" s="284">
        <v>0</v>
      </c>
      <c r="M13" s="379">
        <f t="shared" si="4"/>
        <v>49.95534</v>
      </c>
      <c r="N13" s="379">
        <f t="shared" si="5"/>
        <v>8.32589</v>
      </c>
      <c r="O13" s="379">
        <f t="shared" si="6"/>
        <v>8.32589</v>
      </c>
      <c r="P13" s="379">
        <f t="shared" si="7"/>
        <v>8.32589</v>
      </c>
      <c r="Q13" s="379">
        <f t="shared" si="8"/>
        <v>8.32589</v>
      </c>
      <c r="R13" s="379">
        <f t="shared" si="9"/>
        <v>8.32589</v>
      </c>
      <c r="S13" s="379">
        <f t="shared" si="10"/>
        <v>8.32589</v>
      </c>
      <c r="T13" s="283">
        <v>150</v>
      </c>
      <c r="U13" s="380">
        <f t="shared" si="11"/>
        <v>4.995533999999999</v>
      </c>
      <c r="V13" s="521">
        <f t="shared" si="12"/>
        <v>5.4950874</v>
      </c>
      <c r="W13" s="522">
        <f t="shared" si="13"/>
        <v>2.9973204</v>
      </c>
      <c r="X13" s="522">
        <v>9.4096404</v>
      </c>
      <c r="Y13" s="522">
        <v>0</v>
      </c>
    </row>
    <row r="14" spans="1:25" ht="12.75">
      <c r="A14" s="283">
        <v>4</v>
      </c>
      <c r="B14" s="20" t="s">
        <v>888</v>
      </c>
      <c r="C14" s="382">
        <v>37051.370833333334</v>
      </c>
      <c r="D14" s="283">
        <v>0</v>
      </c>
      <c r="E14" s="283">
        <v>0</v>
      </c>
      <c r="F14" s="283">
        <v>0</v>
      </c>
      <c r="G14" s="382">
        <f t="shared" si="1"/>
        <v>37051.370833333334</v>
      </c>
      <c r="H14" s="378">
        <v>244</v>
      </c>
      <c r="I14" s="379">
        <f t="shared" si="0"/>
        <v>904.0534483333334</v>
      </c>
      <c r="J14" s="379">
        <f t="shared" si="2"/>
        <v>497.22939658333337</v>
      </c>
      <c r="K14" s="379">
        <f t="shared" si="3"/>
        <v>406.8240517500001</v>
      </c>
      <c r="L14" s="284">
        <v>0</v>
      </c>
      <c r="M14" s="379">
        <f t="shared" si="4"/>
        <v>135.60801725000002</v>
      </c>
      <c r="N14" s="379">
        <f t="shared" si="5"/>
        <v>22.601336208333336</v>
      </c>
      <c r="O14" s="379">
        <f t="shared" si="6"/>
        <v>22.601336208333336</v>
      </c>
      <c r="P14" s="379">
        <f t="shared" si="7"/>
        <v>22.601336208333336</v>
      </c>
      <c r="Q14" s="379">
        <f t="shared" si="8"/>
        <v>22.601336208333336</v>
      </c>
      <c r="R14" s="379">
        <f t="shared" si="9"/>
        <v>22.601336208333336</v>
      </c>
      <c r="S14" s="379">
        <f t="shared" si="10"/>
        <v>22.601336208333336</v>
      </c>
      <c r="T14" s="283">
        <v>150</v>
      </c>
      <c r="U14" s="380">
        <f t="shared" si="11"/>
        <v>13.560801725000001</v>
      </c>
      <c r="V14" s="521">
        <f t="shared" si="12"/>
        <v>14.916881897500001</v>
      </c>
      <c r="W14" s="522">
        <f t="shared" si="13"/>
        <v>8.136481035000003</v>
      </c>
      <c r="X14" s="522">
        <v>23.6334618</v>
      </c>
      <c r="Y14" s="522">
        <v>0.9197712</v>
      </c>
    </row>
    <row r="15" spans="1:25" ht="12.75">
      <c r="A15" s="283">
        <v>5</v>
      </c>
      <c r="B15" s="20" t="s">
        <v>889</v>
      </c>
      <c r="C15" s="382">
        <v>39944.833333333336</v>
      </c>
      <c r="D15" s="283">
        <v>0</v>
      </c>
      <c r="E15" s="283">
        <v>0</v>
      </c>
      <c r="F15" s="283">
        <v>0</v>
      </c>
      <c r="G15" s="382">
        <f t="shared" si="1"/>
        <v>39944.833333333336</v>
      </c>
      <c r="H15" s="378">
        <v>244</v>
      </c>
      <c r="I15" s="379">
        <f t="shared" si="0"/>
        <v>974.6539333333334</v>
      </c>
      <c r="J15" s="379">
        <f t="shared" si="2"/>
        <v>536.0596633333333</v>
      </c>
      <c r="K15" s="379">
        <f t="shared" si="3"/>
        <v>438.59427000000005</v>
      </c>
      <c r="L15" s="284">
        <v>0</v>
      </c>
      <c r="M15" s="379">
        <f t="shared" si="4"/>
        <v>146.19809</v>
      </c>
      <c r="N15" s="379">
        <f t="shared" si="5"/>
        <v>24.366348333333335</v>
      </c>
      <c r="O15" s="379">
        <f t="shared" si="6"/>
        <v>24.366348333333335</v>
      </c>
      <c r="P15" s="379">
        <f t="shared" si="7"/>
        <v>24.366348333333335</v>
      </c>
      <c r="Q15" s="379">
        <f t="shared" si="8"/>
        <v>24.366348333333335</v>
      </c>
      <c r="R15" s="379">
        <f t="shared" si="9"/>
        <v>24.366348333333335</v>
      </c>
      <c r="S15" s="379">
        <f t="shared" si="10"/>
        <v>24.366348333333335</v>
      </c>
      <c r="T15" s="283">
        <v>150</v>
      </c>
      <c r="U15" s="380">
        <f t="shared" si="11"/>
        <v>14.619809000000002</v>
      </c>
      <c r="V15" s="521">
        <f t="shared" si="12"/>
        <v>16.0817899</v>
      </c>
      <c r="W15" s="522">
        <f t="shared" si="13"/>
        <v>8.771885400000002</v>
      </c>
      <c r="X15" s="522">
        <v>24.727473314999997</v>
      </c>
      <c r="Y15" s="522">
        <v>0</v>
      </c>
    </row>
    <row r="16" spans="1:25" ht="12.75">
      <c r="A16" s="283">
        <v>6</v>
      </c>
      <c r="B16" s="20" t="s">
        <v>890</v>
      </c>
      <c r="C16" s="382">
        <v>46524.30416666667</v>
      </c>
      <c r="D16" s="283">
        <v>0</v>
      </c>
      <c r="E16" s="283">
        <v>0</v>
      </c>
      <c r="F16" s="283">
        <v>0</v>
      </c>
      <c r="G16" s="382">
        <f t="shared" si="1"/>
        <v>46524.30416666667</v>
      </c>
      <c r="H16" s="378">
        <v>244</v>
      </c>
      <c r="I16" s="379">
        <f t="shared" si="0"/>
        <v>1135.1930216666667</v>
      </c>
      <c r="J16" s="379">
        <f t="shared" si="2"/>
        <v>624.3561619166667</v>
      </c>
      <c r="K16" s="379">
        <f t="shared" si="3"/>
        <v>510.83685975000003</v>
      </c>
      <c r="L16" s="284">
        <v>0</v>
      </c>
      <c r="M16" s="379">
        <f t="shared" si="4"/>
        <v>170.27895325</v>
      </c>
      <c r="N16" s="379">
        <f t="shared" si="5"/>
        <v>28.379825541666666</v>
      </c>
      <c r="O16" s="379">
        <f t="shared" si="6"/>
        <v>28.379825541666666</v>
      </c>
      <c r="P16" s="379">
        <f t="shared" si="7"/>
        <v>28.379825541666666</v>
      </c>
      <c r="Q16" s="379">
        <f t="shared" si="8"/>
        <v>28.379825541666666</v>
      </c>
      <c r="R16" s="379">
        <f t="shared" si="9"/>
        <v>28.379825541666666</v>
      </c>
      <c r="S16" s="379">
        <f t="shared" si="10"/>
        <v>28.379825541666666</v>
      </c>
      <c r="T16" s="283">
        <v>150</v>
      </c>
      <c r="U16" s="380">
        <f t="shared" si="11"/>
        <v>17.027895325</v>
      </c>
      <c r="V16" s="521">
        <f t="shared" si="12"/>
        <v>18.7306848575</v>
      </c>
      <c r="W16" s="522">
        <f t="shared" si="13"/>
        <v>10.216737195</v>
      </c>
      <c r="X16" s="522">
        <v>28.8458503425</v>
      </c>
      <c r="Y16" s="522">
        <v>1.8860202</v>
      </c>
    </row>
    <row r="17" spans="1:25" ht="12.75">
      <c r="A17" s="283">
        <v>7</v>
      </c>
      <c r="B17" s="20" t="s">
        <v>891</v>
      </c>
      <c r="C17" s="382">
        <v>45479.159166666665</v>
      </c>
      <c r="D17" s="283">
        <v>0</v>
      </c>
      <c r="E17" s="283">
        <v>0</v>
      </c>
      <c r="F17" s="283">
        <v>0</v>
      </c>
      <c r="G17" s="382">
        <f t="shared" si="1"/>
        <v>45479.159166666665</v>
      </c>
      <c r="H17" s="378">
        <v>244</v>
      </c>
      <c r="I17" s="379">
        <f t="shared" si="0"/>
        <v>1109.6914836666665</v>
      </c>
      <c r="J17" s="379">
        <f t="shared" si="2"/>
        <v>610.3303160166665</v>
      </c>
      <c r="K17" s="379">
        <f t="shared" si="3"/>
        <v>499.3611676499999</v>
      </c>
      <c r="L17" s="284">
        <v>0</v>
      </c>
      <c r="M17" s="379">
        <f t="shared" si="4"/>
        <v>166.45372254999998</v>
      </c>
      <c r="N17" s="379">
        <f t="shared" si="5"/>
        <v>27.742287091666665</v>
      </c>
      <c r="O17" s="379">
        <f t="shared" si="6"/>
        <v>27.742287091666665</v>
      </c>
      <c r="P17" s="379">
        <f t="shared" si="7"/>
        <v>27.742287091666665</v>
      </c>
      <c r="Q17" s="379">
        <f t="shared" si="8"/>
        <v>27.742287091666665</v>
      </c>
      <c r="R17" s="379">
        <f t="shared" si="9"/>
        <v>27.742287091666665</v>
      </c>
      <c r="S17" s="379">
        <f t="shared" si="10"/>
        <v>27.742287091666665</v>
      </c>
      <c r="T17" s="283">
        <v>150</v>
      </c>
      <c r="U17" s="380">
        <f t="shared" si="11"/>
        <v>16.645372254999998</v>
      </c>
      <c r="V17" s="521">
        <f t="shared" si="12"/>
        <v>18.309909480499996</v>
      </c>
      <c r="W17" s="522">
        <f t="shared" si="13"/>
        <v>9.987223352999997</v>
      </c>
      <c r="X17" s="522">
        <v>32.748948</v>
      </c>
      <c r="Y17" s="522">
        <v>0</v>
      </c>
    </row>
    <row r="18" spans="1:25" ht="12.75">
      <c r="A18" s="283">
        <v>8</v>
      </c>
      <c r="B18" s="20" t="s">
        <v>892</v>
      </c>
      <c r="C18" s="382">
        <v>16071</v>
      </c>
      <c r="D18" s="283">
        <v>0</v>
      </c>
      <c r="E18" s="283">
        <v>0</v>
      </c>
      <c r="F18" s="283">
        <v>0</v>
      </c>
      <c r="G18" s="382">
        <f t="shared" si="1"/>
        <v>16071</v>
      </c>
      <c r="H18" s="378">
        <v>244</v>
      </c>
      <c r="I18" s="379">
        <f t="shared" si="0"/>
        <v>392.1324</v>
      </c>
      <c r="J18" s="379">
        <f t="shared" si="2"/>
        <v>215.67282</v>
      </c>
      <c r="K18" s="379">
        <f t="shared" si="3"/>
        <v>176.45958000000002</v>
      </c>
      <c r="L18" s="284">
        <v>0</v>
      </c>
      <c r="M18" s="379">
        <f t="shared" si="4"/>
        <v>58.81986</v>
      </c>
      <c r="N18" s="379">
        <f t="shared" si="5"/>
        <v>9.80331</v>
      </c>
      <c r="O18" s="379">
        <f t="shared" si="6"/>
        <v>9.80331</v>
      </c>
      <c r="P18" s="379">
        <f t="shared" si="7"/>
        <v>9.80331</v>
      </c>
      <c r="Q18" s="379">
        <f t="shared" si="8"/>
        <v>9.80331</v>
      </c>
      <c r="R18" s="379">
        <f t="shared" si="9"/>
        <v>9.80331</v>
      </c>
      <c r="S18" s="379">
        <f t="shared" si="10"/>
        <v>9.80331</v>
      </c>
      <c r="T18" s="283">
        <v>150</v>
      </c>
      <c r="U18" s="380">
        <f t="shared" si="11"/>
        <v>5.8819859999999995</v>
      </c>
      <c r="V18" s="521">
        <f t="shared" si="12"/>
        <v>6.4701846</v>
      </c>
      <c r="W18" s="522">
        <f t="shared" si="13"/>
        <v>3.5291916000000003</v>
      </c>
      <c r="X18" s="522">
        <v>13.496835599999999</v>
      </c>
      <c r="Y18" s="522">
        <v>0</v>
      </c>
    </row>
    <row r="19" spans="1:25" ht="12.75">
      <c r="A19" s="283">
        <v>9</v>
      </c>
      <c r="B19" s="20" t="s">
        <v>893</v>
      </c>
      <c r="C19" s="382">
        <v>40465.14166666667</v>
      </c>
      <c r="D19" s="283">
        <v>0</v>
      </c>
      <c r="E19" s="283">
        <v>0</v>
      </c>
      <c r="F19" s="283">
        <v>0</v>
      </c>
      <c r="G19" s="382">
        <f t="shared" si="1"/>
        <v>40465.14166666667</v>
      </c>
      <c r="H19" s="378">
        <v>244</v>
      </c>
      <c r="I19" s="379">
        <f t="shared" si="0"/>
        <v>987.3494566666668</v>
      </c>
      <c r="J19" s="379">
        <f t="shared" si="2"/>
        <v>543.0422011666668</v>
      </c>
      <c r="K19" s="379">
        <f t="shared" si="3"/>
        <v>444.30725550000005</v>
      </c>
      <c r="L19" s="284">
        <v>0</v>
      </c>
      <c r="M19" s="379">
        <f t="shared" si="4"/>
        <v>148.10241850000003</v>
      </c>
      <c r="N19" s="379">
        <f t="shared" si="5"/>
        <v>24.683736416666672</v>
      </c>
      <c r="O19" s="379">
        <f t="shared" si="6"/>
        <v>24.683736416666672</v>
      </c>
      <c r="P19" s="379">
        <f t="shared" si="7"/>
        <v>24.683736416666672</v>
      </c>
      <c r="Q19" s="379">
        <f t="shared" si="8"/>
        <v>24.683736416666672</v>
      </c>
      <c r="R19" s="379">
        <f t="shared" si="9"/>
        <v>24.683736416666672</v>
      </c>
      <c r="S19" s="379">
        <f t="shared" si="10"/>
        <v>24.683736416666672</v>
      </c>
      <c r="T19" s="283">
        <v>150</v>
      </c>
      <c r="U19" s="380">
        <f t="shared" si="11"/>
        <v>14.810241850000002</v>
      </c>
      <c r="V19" s="521">
        <f t="shared" si="12"/>
        <v>16.291266035000003</v>
      </c>
      <c r="W19" s="522">
        <f t="shared" si="13"/>
        <v>8.886145110000001</v>
      </c>
      <c r="X19" s="522">
        <v>28.5649092</v>
      </c>
      <c r="Y19" s="522">
        <v>0</v>
      </c>
    </row>
    <row r="20" spans="1:25" ht="12.75">
      <c r="A20" s="283">
        <v>10</v>
      </c>
      <c r="B20" s="20" t="s">
        <v>894</v>
      </c>
      <c r="C20" s="382">
        <v>29518.941666666666</v>
      </c>
      <c r="D20" s="283">
        <v>0</v>
      </c>
      <c r="E20" s="283">
        <v>0</v>
      </c>
      <c r="F20" s="283">
        <v>0</v>
      </c>
      <c r="G20" s="382">
        <f t="shared" si="1"/>
        <v>29518.941666666666</v>
      </c>
      <c r="H20" s="378">
        <v>244</v>
      </c>
      <c r="I20" s="379">
        <f t="shared" si="0"/>
        <v>720.2621766666666</v>
      </c>
      <c r="J20" s="379">
        <f t="shared" si="2"/>
        <v>396.14419716666663</v>
      </c>
      <c r="K20" s="379">
        <f t="shared" si="3"/>
        <v>324.1179795</v>
      </c>
      <c r="L20" s="284">
        <v>0</v>
      </c>
      <c r="M20" s="379">
        <f t="shared" si="4"/>
        <v>108.0393265</v>
      </c>
      <c r="N20" s="379">
        <f t="shared" si="5"/>
        <v>18.006554416666667</v>
      </c>
      <c r="O20" s="379">
        <f t="shared" si="6"/>
        <v>18.006554416666667</v>
      </c>
      <c r="P20" s="379">
        <f t="shared" si="7"/>
        <v>18.006554416666667</v>
      </c>
      <c r="Q20" s="379">
        <f t="shared" si="8"/>
        <v>18.006554416666667</v>
      </c>
      <c r="R20" s="379">
        <f t="shared" si="9"/>
        <v>18.006554416666667</v>
      </c>
      <c r="S20" s="379">
        <f t="shared" si="10"/>
        <v>18.006554416666667</v>
      </c>
      <c r="T20" s="283">
        <v>150</v>
      </c>
      <c r="U20" s="380">
        <f t="shared" si="11"/>
        <v>10.803932649999998</v>
      </c>
      <c r="V20" s="521">
        <f t="shared" si="12"/>
        <v>11.884325914999998</v>
      </c>
      <c r="W20" s="522">
        <f t="shared" si="13"/>
        <v>6.482359590000001</v>
      </c>
      <c r="X20" s="522">
        <v>37.02358415250001</v>
      </c>
      <c r="Y20" s="522">
        <v>0</v>
      </c>
    </row>
    <row r="21" spans="1:25" ht="12.75">
      <c r="A21" s="283">
        <v>11</v>
      </c>
      <c r="B21" s="20" t="s">
        <v>895</v>
      </c>
      <c r="C21" s="382">
        <v>47220</v>
      </c>
      <c r="D21" s="283">
        <v>0</v>
      </c>
      <c r="E21" s="283">
        <v>0</v>
      </c>
      <c r="F21" s="283">
        <v>0</v>
      </c>
      <c r="G21" s="382">
        <f t="shared" si="1"/>
        <v>47220</v>
      </c>
      <c r="H21" s="378">
        <v>244</v>
      </c>
      <c r="I21" s="379">
        <f t="shared" si="0"/>
        <v>1152.168</v>
      </c>
      <c r="J21" s="379">
        <f t="shared" si="2"/>
        <v>633.6923999999999</v>
      </c>
      <c r="K21" s="379">
        <f t="shared" si="3"/>
        <v>518.4756</v>
      </c>
      <c r="L21" s="284">
        <v>0</v>
      </c>
      <c r="M21" s="379">
        <f t="shared" si="4"/>
        <v>172.8252</v>
      </c>
      <c r="N21" s="379">
        <f t="shared" si="5"/>
        <v>28.804199999999998</v>
      </c>
      <c r="O21" s="379">
        <f t="shared" si="6"/>
        <v>28.804199999999998</v>
      </c>
      <c r="P21" s="379">
        <f t="shared" si="7"/>
        <v>28.804199999999998</v>
      </c>
      <c r="Q21" s="379">
        <f t="shared" si="8"/>
        <v>28.804199999999998</v>
      </c>
      <c r="R21" s="379">
        <f t="shared" si="9"/>
        <v>28.804199999999998</v>
      </c>
      <c r="S21" s="379">
        <f t="shared" si="10"/>
        <v>28.804199999999998</v>
      </c>
      <c r="T21" s="283">
        <v>150</v>
      </c>
      <c r="U21" s="380">
        <f t="shared" si="11"/>
        <v>17.282519999999998</v>
      </c>
      <c r="V21" s="521">
        <f t="shared" si="12"/>
        <v>19.010771999999996</v>
      </c>
      <c r="W21" s="522">
        <f t="shared" si="13"/>
        <v>10.369512</v>
      </c>
      <c r="X21" s="522">
        <v>32.3605854</v>
      </c>
      <c r="Y21" s="522">
        <v>0</v>
      </c>
    </row>
    <row r="22" spans="1:25" ht="12.75">
      <c r="A22" s="283">
        <v>12</v>
      </c>
      <c r="B22" s="20" t="s">
        <v>896</v>
      </c>
      <c r="C22" s="382">
        <v>25839.0625</v>
      </c>
      <c r="D22" s="283">
        <v>0</v>
      </c>
      <c r="E22" s="283">
        <v>0</v>
      </c>
      <c r="F22" s="283">
        <v>0</v>
      </c>
      <c r="G22" s="382">
        <f t="shared" si="1"/>
        <v>25839.0625</v>
      </c>
      <c r="H22" s="378">
        <v>244</v>
      </c>
      <c r="I22" s="379">
        <f t="shared" si="0"/>
        <v>630.473125</v>
      </c>
      <c r="J22" s="379">
        <f t="shared" si="2"/>
        <v>346.76021875</v>
      </c>
      <c r="K22" s="379">
        <f t="shared" si="3"/>
        <v>283.71290625</v>
      </c>
      <c r="L22" s="284">
        <v>0</v>
      </c>
      <c r="M22" s="379">
        <f t="shared" si="4"/>
        <v>94.57096875</v>
      </c>
      <c r="N22" s="379">
        <f t="shared" si="5"/>
        <v>15.761828125000001</v>
      </c>
      <c r="O22" s="379">
        <f t="shared" si="6"/>
        <v>15.761828125000001</v>
      </c>
      <c r="P22" s="379">
        <f t="shared" si="7"/>
        <v>15.761828125000001</v>
      </c>
      <c r="Q22" s="379">
        <f t="shared" si="8"/>
        <v>15.761828125000001</v>
      </c>
      <c r="R22" s="379">
        <f t="shared" si="9"/>
        <v>15.761828125000001</v>
      </c>
      <c r="S22" s="379">
        <f t="shared" si="10"/>
        <v>15.761828125000001</v>
      </c>
      <c r="T22" s="283">
        <v>150</v>
      </c>
      <c r="U22" s="380">
        <f t="shared" si="11"/>
        <v>9.457096875</v>
      </c>
      <c r="V22" s="521">
        <f t="shared" si="12"/>
        <v>10.402806562499999</v>
      </c>
      <c r="W22" s="522">
        <f t="shared" si="13"/>
        <v>5.674258125</v>
      </c>
      <c r="X22" s="522">
        <v>20.04367707</v>
      </c>
      <c r="Y22" s="522">
        <v>0</v>
      </c>
    </row>
    <row r="23" spans="1:25" ht="12.75">
      <c r="A23" s="283">
        <v>13</v>
      </c>
      <c r="B23" s="20" t="s">
        <v>897</v>
      </c>
      <c r="C23" s="382">
        <v>27517</v>
      </c>
      <c r="D23" s="283">
        <v>0</v>
      </c>
      <c r="E23" s="283">
        <v>0</v>
      </c>
      <c r="F23" s="283">
        <v>0</v>
      </c>
      <c r="G23" s="382">
        <f t="shared" si="1"/>
        <v>27517</v>
      </c>
      <c r="H23" s="378">
        <v>244</v>
      </c>
      <c r="I23" s="379">
        <f t="shared" si="0"/>
        <v>671.4148</v>
      </c>
      <c r="J23" s="379">
        <f t="shared" si="2"/>
        <v>369.27814</v>
      </c>
      <c r="K23" s="379">
        <f t="shared" si="3"/>
        <v>302.13666</v>
      </c>
      <c r="L23" s="284">
        <v>0</v>
      </c>
      <c r="M23" s="379">
        <f t="shared" si="4"/>
        <v>100.71222</v>
      </c>
      <c r="N23" s="379">
        <f t="shared" si="5"/>
        <v>16.78537</v>
      </c>
      <c r="O23" s="379">
        <f t="shared" si="6"/>
        <v>16.78537</v>
      </c>
      <c r="P23" s="379">
        <f t="shared" si="7"/>
        <v>16.78537</v>
      </c>
      <c r="Q23" s="379">
        <f t="shared" si="8"/>
        <v>16.78537</v>
      </c>
      <c r="R23" s="379">
        <f t="shared" si="9"/>
        <v>16.78537</v>
      </c>
      <c r="S23" s="379">
        <f t="shared" si="10"/>
        <v>16.78537</v>
      </c>
      <c r="T23" s="283">
        <v>150</v>
      </c>
      <c r="U23" s="380">
        <f t="shared" si="11"/>
        <v>10.071222</v>
      </c>
      <c r="V23" s="521">
        <f t="shared" si="12"/>
        <v>11.0783442</v>
      </c>
      <c r="W23" s="522">
        <f t="shared" si="13"/>
        <v>6.042733200000001</v>
      </c>
      <c r="X23" s="522">
        <v>17.440741799999998</v>
      </c>
      <c r="Y23" s="522">
        <v>0</v>
      </c>
    </row>
    <row r="24" spans="1:25" ht="12.75">
      <c r="A24" s="283">
        <v>14</v>
      </c>
      <c r="B24" s="20" t="s">
        <v>898</v>
      </c>
      <c r="C24" s="382">
        <v>89801</v>
      </c>
      <c r="D24" s="283">
        <v>0</v>
      </c>
      <c r="E24" s="283">
        <v>0</v>
      </c>
      <c r="F24" s="283">
        <v>0</v>
      </c>
      <c r="G24" s="382">
        <f t="shared" si="1"/>
        <v>89801</v>
      </c>
      <c r="H24" s="378">
        <v>244</v>
      </c>
      <c r="I24" s="379">
        <f t="shared" si="0"/>
        <v>2191.1444</v>
      </c>
      <c r="J24" s="379">
        <f t="shared" si="2"/>
        <v>1205.1294200000002</v>
      </c>
      <c r="K24" s="379">
        <f t="shared" si="3"/>
        <v>986.01498</v>
      </c>
      <c r="L24" s="284">
        <v>0</v>
      </c>
      <c r="M24" s="379">
        <f t="shared" si="4"/>
        <v>328.67166000000003</v>
      </c>
      <c r="N24" s="379">
        <f t="shared" si="5"/>
        <v>54.77861000000001</v>
      </c>
      <c r="O24" s="379">
        <f t="shared" si="6"/>
        <v>54.77861000000001</v>
      </c>
      <c r="P24" s="379">
        <f t="shared" si="7"/>
        <v>54.77861000000001</v>
      </c>
      <c r="Q24" s="379">
        <f t="shared" si="8"/>
        <v>54.77861000000001</v>
      </c>
      <c r="R24" s="379">
        <f t="shared" si="9"/>
        <v>54.77861000000001</v>
      </c>
      <c r="S24" s="379">
        <f t="shared" si="10"/>
        <v>54.77861000000001</v>
      </c>
      <c r="T24" s="283">
        <v>150</v>
      </c>
      <c r="U24" s="380">
        <f t="shared" si="11"/>
        <v>32.867166</v>
      </c>
      <c r="V24" s="521">
        <f t="shared" si="12"/>
        <v>36.15388260000001</v>
      </c>
      <c r="W24" s="522">
        <f t="shared" si="13"/>
        <v>19.7202996</v>
      </c>
      <c r="X24" s="522">
        <v>47.245842</v>
      </c>
      <c r="Y24" s="522">
        <v>0</v>
      </c>
    </row>
    <row r="25" spans="1:25" ht="12.75">
      <c r="A25" s="283">
        <v>15</v>
      </c>
      <c r="B25" s="20" t="s">
        <v>899</v>
      </c>
      <c r="C25" s="382">
        <v>52627</v>
      </c>
      <c r="D25" s="283">
        <v>0</v>
      </c>
      <c r="E25" s="283">
        <v>0</v>
      </c>
      <c r="F25" s="283">
        <v>0</v>
      </c>
      <c r="G25" s="382">
        <f t="shared" si="1"/>
        <v>52627</v>
      </c>
      <c r="H25" s="378">
        <v>244</v>
      </c>
      <c r="I25" s="379">
        <f t="shared" si="0"/>
        <v>1284.0988</v>
      </c>
      <c r="J25" s="379">
        <f t="shared" si="2"/>
        <v>706.25434</v>
      </c>
      <c r="K25" s="379">
        <f t="shared" si="3"/>
        <v>577.8444599999999</v>
      </c>
      <c r="L25" s="284">
        <v>0</v>
      </c>
      <c r="M25" s="379">
        <f t="shared" si="4"/>
        <v>192.61481999999998</v>
      </c>
      <c r="N25" s="379">
        <f t="shared" si="5"/>
        <v>32.10247</v>
      </c>
      <c r="O25" s="379">
        <f t="shared" si="6"/>
        <v>32.10247</v>
      </c>
      <c r="P25" s="379">
        <f t="shared" si="7"/>
        <v>32.10247</v>
      </c>
      <c r="Q25" s="379">
        <f t="shared" si="8"/>
        <v>32.10247</v>
      </c>
      <c r="R25" s="379">
        <f t="shared" si="9"/>
        <v>32.10247</v>
      </c>
      <c r="S25" s="379">
        <f t="shared" si="10"/>
        <v>32.10247</v>
      </c>
      <c r="T25" s="283">
        <v>150</v>
      </c>
      <c r="U25" s="380">
        <f t="shared" si="11"/>
        <v>19.261482</v>
      </c>
      <c r="V25" s="521">
        <f t="shared" si="12"/>
        <v>21.1876302</v>
      </c>
      <c r="W25" s="522">
        <f t="shared" si="13"/>
        <v>11.556889199999999</v>
      </c>
      <c r="X25" s="522">
        <v>27.009807682499996</v>
      </c>
      <c r="Y25" s="522">
        <v>0</v>
      </c>
    </row>
    <row r="26" spans="1:25" ht="12.75">
      <c r="A26" s="283">
        <v>16</v>
      </c>
      <c r="B26" s="20" t="s">
        <v>900</v>
      </c>
      <c r="C26" s="382">
        <v>25015.366666666665</v>
      </c>
      <c r="D26" s="283">
        <v>0</v>
      </c>
      <c r="E26" s="283">
        <v>0</v>
      </c>
      <c r="F26" s="283">
        <v>0</v>
      </c>
      <c r="G26" s="382">
        <f t="shared" si="1"/>
        <v>25015.366666666665</v>
      </c>
      <c r="H26" s="378">
        <v>244</v>
      </c>
      <c r="I26" s="379">
        <f t="shared" si="0"/>
        <v>610.3749466666666</v>
      </c>
      <c r="J26" s="379">
        <f t="shared" si="2"/>
        <v>335.70622066666664</v>
      </c>
      <c r="K26" s="379">
        <f t="shared" si="3"/>
        <v>274.66872599999994</v>
      </c>
      <c r="L26" s="284">
        <v>0</v>
      </c>
      <c r="M26" s="379">
        <f t="shared" si="4"/>
        <v>91.556242</v>
      </c>
      <c r="N26" s="379">
        <f t="shared" si="5"/>
        <v>15.259373666666667</v>
      </c>
      <c r="O26" s="379">
        <f t="shared" si="6"/>
        <v>15.259373666666667</v>
      </c>
      <c r="P26" s="379">
        <f t="shared" si="7"/>
        <v>15.259373666666667</v>
      </c>
      <c r="Q26" s="379">
        <f t="shared" si="8"/>
        <v>15.259373666666667</v>
      </c>
      <c r="R26" s="379">
        <f t="shared" si="9"/>
        <v>15.259373666666667</v>
      </c>
      <c r="S26" s="379">
        <f t="shared" si="10"/>
        <v>15.259373666666667</v>
      </c>
      <c r="T26" s="283">
        <v>150</v>
      </c>
      <c r="U26" s="380">
        <f t="shared" si="11"/>
        <v>9.155624199999998</v>
      </c>
      <c r="V26" s="521">
        <f t="shared" si="12"/>
        <v>10.071186619999999</v>
      </c>
      <c r="W26" s="522">
        <f t="shared" si="13"/>
        <v>5.493374519999998</v>
      </c>
      <c r="X26" s="522">
        <v>15.855668999999999</v>
      </c>
      <c r="Y26" s="522">
        <v>0</v>
      </c>
    </row>
    <row r="27" spans="1:25" ht="12.75">
      <c r="A27" s="283">
        <v>17</v>
      </c>
      <c r="B27" s="20" t="s">
        <v>901</v>
      </c>
      <c r="C27" s="382">
        <v>37620.754166666666</v>
      </c>
      <c r="D27" s="283">
        <v>0</v>
      </c>
      <c r="E27" s="283">
        <v>0</v>
      </c>
      <c r="F27" s="283">
        <v>0</v>
      </c>
      <c r="G27" s="382">
        <f t="shared" si="1"/>
        <v>37620.754166666666</v>
      </c>
      <c r="H27" s="378">
        <v>244</v>
      </c>
      <c r="I27" s="379">
        <f t="shared" si="0"/>
        <v>917.9464016666665</v>
      </c>
      <c r="J27" s="379">
        <f t="shared" si="2"/>
        <v>504.8705209166666</v>
      </c>
      <c r="K27" s="379">
        <f t="shared" si="3"/>
        <v>413.0758807499999</v>
      </c>
      <c r="L27" s="284">
        <v>0</v>
      </c>
      <c r="M27" s="379">
        <f t="shared" si="4"/>
        <v>137.69196025</v>
      </c>
      <c r="N27" s="379">
        <f t="shared" si="5"/>
        <v>22.948660041666667</v>
      </c>
      <c r="O27" s="379">
        <f t="shared" si="6"/>
        <v>22.948660041666667</v>
      </c>
      <c r="P27" s="379">
        <f t="shared" si="7"/>
        <v>22.948660041666667</v>
      </c>
      <c r="Q27" s="379">
        <f t="shared" si="8"/>
        <v>22.948660041666667</v>
      </c>
      <c r="R27" s="379">
        <f t="shared" si="9"/>
        <v>22.948660041666667</v>
      </c>
      <c r="S27" s="379">
        <f t="shared" si="10"/>
        <v>22.948660041666667</v>
      </c>
      <c r="T27" s="283">
        <v>150</v>
      </c>
      <c r="U27" s="380">
        <f t="shared" si="11"/>
        <v>13.769196024999998</v>
      </c>
      <c r="V27" s="521">
        <f t="shared" si="12"/>
        <v>15.146115627499999</v>
      </c>
      <c r="W27" s="522">
        <f t="shared" si="13"/>
        <v>8.261517614999997</v>
      </c>
      <c r="X27" s="522">
        <v>22.922876002499994</v>
      </c>
      <c r="Y27" s="522">
        <v>0</v>
      </c>
    </row>
    <row r="28" spans="1:25" ht="12.75">
      <c r="A28" s="283">
        <v>18</v>
      </c>
      <c r="B28" s="20" t="s">
        <v>902</v>
      </c>
      <c r="C28" s="382">
        <v>19357</v>
      </c>
      <c r="D28" s="283">
        <v>0</v>
      </c>
      <c r="E28" s="283">
        <v>0</v>
      </c>
      <c r="F28" s="283">
        <v>0</v>
      </c>
      <c r="G28" s="382">
        <f t="shared" si="1"/>
        <v>19357</v>
      </c>
      <c r="H28" s="378">
        <v>244</v>
      </c>
      <c r="I28" s="379">
        <f t="shared" si="0"/>
        <v>472.3108</v>
      </c>
      <c r="J28" s="379">
        <f t="shared" si="2"/>
        <v>259.77094</v>
      </c>
      <c r="K28" s="379">
        <f t="shared" si="3"/>
        <v>212.53985999999998</v>
      </c>
      <c r="L28" s="284">
        <v>0</v>
      </c>
      <c r="M28" s="379">
        <f t="shared" si="4"/>
        <v>70.84662</v>
      </c>
      <c r="N28" s="379">
        <f t="shared" si="5"/>
        <v>11.80777</v>
      </c>
      <c r="O28" s="379">
        <f t="shared" si="6"/>
        <v>11.80777</v>
      </c>
      <c r="P28" s="379">
        <f t="shared" si="7"/>
        <v>11.80777</v>
      </c>
      <c r="Q28" s="379">
        <f t="shared" si="8"/>
        <v>11.80777</v>
      </c>
      <c r="R28" s="379">
        <f t="shared" si="9"/>
        <v>11.80777</v>
      </c>
      <c r="S28" s="379">
        <f t="shared" si="10"/>
        <v>11.80777</v>
      </c>
      <c r="T28" s="283">
        <v>150</v>
      </c>
      <c r="U28" s="380">
        <f t="shared" si="11"/>
        <v>7.084662</v>
      </c>
      <c r="V28" s="521">
        <f t="shared" si="12"/>
        <v>7.793128199999999</v>
      </c>
      <c r="W28" s="522">
        <f t="shared" si="13"/>
        <v>4.2507972</v>
      </c>
      <c r="X28" s="522">
        <v>14.417838</v>
      </c>
      <c r="Y28" s="522">
        <v>0</v>
      </c>
    </row>
    <row r="29" spans="1:25" ht="12.75">
      <c r="A29" s="283">
        <v>19</v>
      </c>
      <c r="B29" s="20" t="s">
        <v>903</v>
      </c>
      <c r="C29" s="382">
        <v>20196</v>
      </c>
      <c r="D29" s="283">
        <v>0</v>
      </c>
      <c r="E29" s="283">
        <v>0</v>
      </c>
      <c r="F29" s="283">
        <v>0</v>
      </c>
      <c r="G29" s="382">
        <f t="shared" si="1"/>
        <v>20196</v>
      </c>
      <c r="H29" s="378">
        <v>244</v>
      </c>
      <c r="I29" s="379">
        <f t="shared" si="0"/>
        <v>492.7824</v>
      </c>
      <c r="J29" s="379">
        <f t="shared" si="2"/>
        <v>271.03032</v>
      </c>
      <c r="K29" s="379">
        <f t="shared" si="3"/>
        <v>221.75207999999998</v>
      </c>
      <c r="L29" s="284">
        <v>0</v>
      </c>
      <c r="M29" s="379">
        <f t="shared" si="4"/>
        <v>73.91735999999999</v>
      </c>
      <c r="N29" s="379">
        <f t="shared" si="5"/>
        <v>12.319559999999997</v>
      </c>
      <c r="O29" s="379">
        <f t="shared" si="6"/>
        <v>12.319559999999997</v>
      </c>
      <c r="P29" s="379">
        <f t="shared" si="7"/>
        <v>12.319559999999997</v>
      </c>
      <c r="Q29" s="379">
        <f t="shared" si="8"/>
        <v>12.319559999999997</v>
      </c>
      <c r="R29" s="379">
        <f t="shared" si="9"/>
        <v>12.319559999999997</v>
      </c>
      <c r="S29" s="379">
        <f t="shared" si="10"/>
        <v>12.319559999999997</v>
      </c>
      <c r="T29" s="283">
        <v>150</v>
      </c>
      <c r="U29" s="380">
        <f t="shared" si="11"/>
        <v>7.391736</v>
      </c>
      <c r="V29" s="521">
        <f t="shared" si="12"/>
        <v>8.1309096</v>
      </c>
      <c r="W29" s="522">
        <f t="shared" si="13"/>
        <v>4.4350416</v>
      </c>
      <c r="X29" s="522">
        <v>14.889209399999999</v>
      </c>
      <c r="Y29" s="522">
        <v>0</v>
      </c>
    </row>
    <row r="30" spans="1:25" ht="12.75">
      <c r="A30" s="283">
        <v>20</v>
      </c>
      <c r="B30" s="20" t="s">
        <v>904</v>
      </c>
      <c r="C30" s="382">
        <v>54232</v>
      </c>
      <c r="D30" s="283">
        <v>0</v>
      </c>
      <c r="E30" s="283">
        <v>0</v>
      </c>
      <c r="F30" s="283">
        <v>0</v>
      </c>
      <c r="G30" s="382">
        <f t="shared" si="1"/>
        <v>54232</v>
      </c>
      <c r="H30" s="378">
        <v>244</v>
      </c>
      <c r="I30" s="379">
        <f t="shared" si="0"/>
        <v>1323.2608</v>
      </c>
      <c r="J30" s="379">
        <f t="shared" si="2"/>
        <v>727.7934399999999</v>
      </c>
      <c r="K30" s="379">
        <f t="shared" si="3"/>
        <v>595.4673600000001</v>
      </c>
      <c r="L30" s="284">
        <v>0</v>
      </c>
      <c r="M30" s="379">
        <f t="shared" si="4"/>
        <v>198.48911999999999</v>
      </c>
      <c r="N30" s="379">
        <f t="shared" si="5"/>
        <v>33.08152</v>
      </c>
      <c r="O30" s="379">
        <f t="shared" si="6"/>
        <v>33.08152</v>
      </c>
      <c r="P30" s="379">
        <f t="shared" si="7"/>
        <v>33.08152</v>
      </c>
      <c r="Q30" s="379">
        <f t="shared" si="8"/>
        <v>33.08152</v>
      </c>
      <c r="R30" s="379">
        <f t="shared" si="9"/>
        <v>33.08152</v>
      </c>
      <c r="S30" s="379">
        <f t="shared" si="10"/>
        <v>33.08152</v>
      </c>
      <c r="T30" s="283">
        <v>150</v>
      </c>
      <c r="U30" s="380">
        <f t="shared" si="11"/>
        <v>19.848912</v>
      </c>
      <c r="V30" s="521">
        <f t="shared" si="12"/>
        <v>21.8338032</v>
      </c>
      <c r="W30" s="522">
        <f t="shared" si="13"/>
        <v>11.909347200000003</v>
      </c>
      <c r="X30" s="522">
        <v>34.03071751499999</v>
      </c>
      <c r="Y30" s="522">
        <v>0</v>
      </c>
    </row>
    <row r="31" spans="1:25" ht="12.75">
      <c r="A31" s="285">
        <v>21</v>
      </c>
      <c r="B31" s="20" t="s">
        <v>905</v>
      </c>
      <c r="C31" s="382">
        <v>38404</v>
      </c>
      <c r="D31" s="283">
        <v>0</v>
      </c>
      <c r="E31" s="283">
        <v>0</v>
      </c>
      <c r="F31" s="283">
        <v>0</v>
      </c>
      <c r="G31" s="382">
        <f t="shared" si="1"/>
        <v>38404</v>
      </c>
      <c r="H31" s="378">
        <v>244</v>
      </c>
      <c r="I31" s="379">
        <f t="shared" si="0"/>
        <v>937.0576</v>
      </c>
      <c r="J31" s="379">
        <f t="shared" si="2"/>
        <v>515.38168</v>
      </c>
      <c r="K31" s="379">
        <f t="shared" si="3"/>
        <v>421.67591999999996</v>
      </c>
      <c r="L31" s="284">
        <v>0</v>
      </c>
      <c r="M31" s="379">
        <f t="shared" si="4"/>
        <v>140.55864</v>
      </c>
      <c r="N31" s="379">
        <f t="shared" si="5"/>
        <v>23.42644</v>
      </c>
      <c r="O31" s="379">
        <f t="shared" si="6"/>
        <v>23.42644</v>
      </c>
      <c r="P31" s="379">
        <f t="shared" si="7"/>
        <v>23.42644</v>
      </c>
      <c r="Q31" s="379">
        <f t="shared" si="8"/>
        <v>23.42644</v>
      </c>
      <c r="R31" s="379">
        <f t="shared" si="9"/>
        <v>23.42644</v>
      </c>
      <c r="S31" s="379">
        <f t="shared" si="10"/>
        <v>23.42644</v>
      </c>
      <c r="T31" s="283">
        <v>150</v>
      </c>
      <c r="U31" s="380">
        <f t="shared" si="11"/>
        <v>14.055864</v>
      </c>
      <c r="V31" s="521">
        <f t="shared" si="12"/>
        <v>15.461450399999999</v>
      </c>
      <c r="W31" s="522">
        <f t="shared" si="13"/>
        <v>8.4335184</v>
      </c>
      <c r="X31" s="522">
        <v>23.1219036</v>
      </c>
      <c r="Y31" s="522">
        <v>0</v>
      </c>
    </row>
    <row r="32" spans="1:25" ht="12.75">
      <c r="A32" s="285">
        <v>22</v>
      </c>
      <c r="B32" s="20" t="s">
        <v>906</v>
      </c>
      <c r="C32" s="382">
        <v>37569</v>
      </c>
      <c r="D32" s="283">
        <v>0</v>
      </c>
      <c r="E32" s="283">
        <v>0</v>
      </c>
      <c r="F32" s="283">
        <v>0</v>
      </c>
      <c r="G32" s="382">
        <f t="shared" si="1"/>
        <v>37569</v>
      </c>
      <c r="H32" s="378">
        <v>244</v>
      </c>
      <c r="I32" s="379">
        <f t="shared" si="0"/>
        <v>916.6836</v>
      </c>
      <c r="J32" s="379">
        <f t="shared" si="2"/>
        <v>504.17598</v>
      </c>
      <c r="K32" s="379">
        <f t="shared" si="3"/>
        <v>412.50762</v>
      </c>
      <c r="L32" s="284">
        <v>0</v>
      </c>
      <c r="M32" s="379">
        <f t="shared" si="4"/>
        <v>137.50254</v>
      </c>
      <c r="N32" s="379">
        <f t="shared" si="5"/>
        <v>22.91709</v>
      </c>
      <c r="O32" s="379">
        <f t="shared" si="6"/>
        <v>22.91709</v>
      </c>
      <c r="P32" s="379">
        <f t="shared" si="7"/>
        <v>22.91709</v>
      </c>
      <c r="Q32" s="379">
        <f t="shared" si="8"/>
        <v>22.91709</v>
      </c>
      <c r="R32" s="379">
        <f t="shared" si="9"/>
        <v>22.91709</v>
      </c>
      <c r="S32" s="379">
        <f t="shared" si="10"/>
        <v>22.91709</v>
      </c>
      <c r="T32" s="283">
        <v>150</v>
      </c>
      <c r="U32" s="380">
        <f t="shared" si="11"/>
        <v>13.750253999999998</v>
      </c>
      <c r="V32" s="521">
        <f t="shared" si="12"/>
        <v>15.1252794</v>
      </c>
      <c r="W32" s="522">
        <f t="shared" si="13"/>
        <v>8.2501524</v>
      </c>
      <c r="X32" s="522">
        <v>24.297721605</v>
      </c>
      <c r="Y32" s="522">
        <v>0</v>
      </c>
    </row>
    <row r="33" spans="1:23" ht="12.75">
      <c r="A33" s="342" t="s">
        <v>17</v>
      </c>
      <c r="B33" s="284"/>
      <c r="C33" s="382">
        <f>SUM(C11:C32)</f>
        <v>810214.9341666666</v>
      </c>
      <c r="D33" s="284">
        <f>SUM(D11:D32)</f>
        <v>72</v>
      </c>
      <c r="E33" s="284">
        <f>SUM(E11:E32)</f>
        <v>0</v>
      </c>
      <c r="F33" s="284">
        <f>SUM(F11:F32)</f>
        <v>0</v>
      </c>
      <c r="G33" s="382">
        <f>SUM(G11:G32)</f>
        <v>810286.9341666666</v>
      </c>
      <c r="H33" s="378">
        <v>244</v>
      </c>
      <c r="I33" s="379">
        <f>SUM(I11:I32)</f>
        <v>19771.001193666667</v>
      </c>
      <c r="J33" s="379">
        <f>SUM(J11:J32)</f>
        <v>10874.050656516667</v>
      </c>
      <c r="K33" s="379">
        <f>SUM(K11:K32)</f>
        <v>8896.95053715</v>
      </c>
      <c r="L33" s="284">
        <v>0</v>
      </c>
      <c r="M33" s="379">
        <f>SUM(M11:M32)</f>
        <v>2965.65017905</v>
      </c>
      <c r="N33" s="379">
        <f t="shared" si="5"/>
        <v>494.2750298416667</v>
      </c>
      <c r="O33" s="379">
        <f t="shared" si="6"/>
        <v>494.2750298416667</v>
      </c>
      <c r="P33" s="379">
        <f t="shared" si="7"/>
        <v>494.2750298416667</v>
      </c>
      <c r="Q33" s="379">
        <f t="shared" si="8"/>
        <v>494.2750298416667</v>
      </c>
      <c r="R33" s="379">
        <f t="shared" si="9"/>
        <v>494.2750298416667</v>
      </c>
      <c r="S33" s="379">
        <f t="shared" si="10"/>
        <v>494.2750298416667</v>
      </c>
      <c r="T33" s="283">
        <v>150</v>
      </c>
      <c r="U33" s="380">
        <f>SUM(U11:U32)</f>
        <v>296.56501790499993</v>
      </c>
      <c r="V33" s="521">
        <f>SUM(V11:V32)</f>
        <v>326.2215196955</v>
      </c>
      <c r="W33" s="521">
        <f>SUM(W11:W32)</f>
        <v>177.93901074299998</v>
      </c>
    </row>
    <row r="34" spans="1:21" ht="12.75">
      <c r="A34" s="286"/>
      <c r="B34" s="286"/>
      <c r="C34" s="286"/>
      <c r="D34" s="286"/>
      <c r="E34" s="286"/>
      <c r="F34" s="286"/>
      <c r="G34" s="286"/>
      <c r="H34" s="286"/>
      <c r="I34" s="279"/>
      <c r="J34" s="279"/>
      <c r="K34" s="279"/>
      <c r="L34" s="279"/>
      <c r="M34" s="279"/>
      <c r="N34" s="279"/>
      <c r="O34" s="279"/>
      <c r="P34" s="279"/>
      <c r="Q34" s="279"/>
      <c r="R34" s="279"/>
      <c r="S34" s="279"/>
      <c r="T34" s="279"/>
      <c r="U34" s="279"/>
    </row>
    <row r="35" spans="1:21" ht="12.75">
      <c r="A35" s="287" t="s">
        <v>8</v>
      </c>
      <c r="B35" s="288"/>
      <c r="C35" s="288"/>
      <c r="D35" s="286"/>
      <c r="E35" s="286"/>
      <c r="F35" s="286"/>
      <c r="G35" s="286"/>
      <c r="H35" s="286"/>
      <c r="I35" s="279"/>
      <c r="J35" s="279">
        <f>J33/I33</f>
        <v>0.55</v>
      </c>
      <c r="K35" s="279">
        <f>K33/I33</f>
        <v>0.45</v>
      </c>
      <c r="L35" s="279"/>
      <c r="M35" s="279"/>
      <c r="N35" s="279"/>
      <c r="O35" s="279"/>
      <c r="P35" s="279"/>
      <c r="Q35" s="279"/>
      <c r="R35" s="279"/>
      <c r="S35" s="279"/>
      <c r="T35" s="279"/>
      <c r="U35" s="279"/>
    </row>
    <row r="36" spans="1:21" ht="12.75">
      <c r="A36" s="289" t="s">
        <v>9</v>
      </c>
      <c r="B36" s="289"/>
      <c r="C36" s="289"/>
      <c r="G36" s="521"/>
      <c r="H36" s="521"/>
      <c r="I36" s="521"/>
      <c r="J36" s="279"/>
      <c r="K36" s="279"/>
      <c r="L36" s="279"/>
      <c r="M36" s="279"/>
      <c r="N36" s="279"/>
      <c r="O36" s="279"/>
      <c r="P36" s="279"/>
      <c r="Q36" s="279"/>
      <c r="R36" s="279"/>
      <c r="S36" s="279"/>
      <c r="T36" s="279"/>
      <c r="U36" s="279"/>
    </row>
    <row r="37" spans="1:21" ht="12.75">
      <c r="A37" s="289" t="s">
        <v>10</v>
      </c>
      <c r="B37" s="289"/>
      <c r="C37" s="289"/>
      <c r="G37" s="521"/>
      <c r="H37" s="521"/>
      <c r="I37" s="521"/>
      <c r="J37" s="279"/>
      <c r="K37" s="279"/>
      <c r="L37" s="279"/>
      <c r="M37" s="279"/>
      <c r="N37" s="279"/>
      <c r="O37" s="279"/>
      <c r="P37" s="279"/>
      <c r="Q37" s="279"/>
      <c r="R37" s="279"/>
      <c r="S37" s="279"/>
      <c r="T37" s="279"/>
      <c r="U37" s="279"/>
    </row>
    <row r="38" spans="1:21" ht="12.75">
      <c r="A38" s="289"/>
      <c r="B38" s="289"/>
      <c r="C38" s="289"/>
      <c r="G38" s="521"/>
      <c r="H38" s="521"/>
      <c r="I38" s="521"/>
      <c r="J38" s="279"/>
      <c r="K38" s="279"/>
      <c r="L38" s="279"/>
      <c r="M38" s="279"/>
      <c r="N38" s="279"/>
      <c r="O38" s="279"/>
      <c r="P38" s="279"/>
      <c r="Q38" s="279"/>
      <c r="R38" s="279"/>
      <c r="S38" s="279"/>
      <c r="T38" s="279"/>
      <c r="U38" s="279"/>
    </row>
    <row r="39" spans="1:21" ht="54" customHeight="1">
      <c r="A39" s="289"/>
      <c r="B39" s="870" t="s">
        <v>1039</v>
      </c>
      <c r="C39" s="870"/>
      <c r="D39" s="870"/>
      <c r="E39" s="870"/>
      <c r="F39" s="870"/>
      <c r="G39" s="870"/>
      <c r="H39" s="870"/>
      <c r="I39" s="870"/>
      <c r="J39" s="870"/>
      <c r="K39" s="870"/>
      <c r="L39" s="870"/>
      <c r="M39" s="870"/>
      <c r="N39" s="870"/>
      <c r="O39" s="870"/>
      <c r="P39" s="279"/>
      <c r="Q39" s="279"/>
      <c r="R39" s="279"/>
      <c r="S39" s="279"/>
      <c r="T39" s="279"/>
      <c r="U39" s="279"/>
    </row>
    <row r="40" spans="1:21" ht="16.5" customHeight="1">
      <c r="A40" s="289" t="s">
        <v>12</v>
      </c>
      <c r="H40" s="289"/>
      <c r="I40" s="279"/>
      <c r="J40" s="289"/>
      <c r="K40" s="289"/>
      <c r="L40" s="289"/>
      <c r="M40" s="289"/>
      <c r="N40" s="289"/>
      <c r="O40" s="289"/>
      <c r="P40" s="289"/>
      <c r="Q40" s="289"/>
      <c r="R40" s="641" t="s">
        <v>11</v>
      </c>
      <c r="S40" s="641"/>
      <c r="T40" s="641"/>
      <c r="U40" s="641"/>
    </row>
    <row r="41" spans="9:21" ht="12.75" customHeight="1">
      <c r="I41" s="289"/>
      <c r="J41" s="544"/>
      <c r="K41" s="544"/>
      <c r="L41" s="544"/>
      <c r="M41" s="544"/>
      <c r="N41" s="544"/>
      <c r="O41" s="544"/>
      <c r="P41" s="544"/>
      <c r="Q41" s="544"/>
      <c r="R41" s="641"/>
      <c r="S41" s="641"/>
      <c r="T41" s="641"/>
      <c r="U41" s="641"/>
    </row>
    <row r="42" spans="9:21" ht="12.75" customHeight="1">
      <c r="I42" s="544"/>
      <c r="J42" s="544"/>
      <c r="K42" s="544"/>
      <c r="L42" s="544"/>
      <c r="M42" s="544"/>
      <c r="N42" s="544"/>
      <c r="O42" s="544"/>
      <c r="P42" s="544"/>
      <c r="Q42" s="544"/>
      <c r="R42" s="641"/>
      <c r="S42" s="641"/>
      <c r="T42" s="641"/>
      <c r="U42" s="641"/>
    </row>
    <row r="43" spans="1:21" ht="21" customHeight="1">
      <c r="A43" s="289"/>
      <c r="B43" s="289"/>
      <c r="I43" s="279"/>
      <c r="J43" s="289"/>
      <c r="K43" s="289"/>
      <c r="L43" s="289"/>
      <c r="M43" s="289"/>
      <c r="N43" s="289"/>
      <c r="O43" s="289"/>
      <c r="P43" s="289"/>
      <c r="Q43" s="289"/>
      <c r="R43" s="641"/>
      <c r="S43" s="641"/>
      <c r="T43" s="641"/>
      <c r="U43" s="641"/>
    </row>
    <row r="45" spans="1:21" ht="12.75">
      <c r="A45" s="861"/>
      <c r="B45" s="861"/>
      <c r="C45" s="861"/>
      <c r="D45" s="861"/>
      <c r="E45" s="861"/>
      <c r="F45" s="861"/>
      <c r="G45" s="861"/>
      <c r="H45" s="861"/>
      <c r="I45" s="861"/>
      <c r="J45" s="861"/>
      <c r="K45" s="861"/>
      <c r="L45" s="861"/>
      <c r="M45" s="861"/>
      <c r="N45" s="861"/>
      <c r="O45" s="861"/>
      <c r="P45" s="861"/>
      <c r="Q45" s="861"/>
      <c r="R45" s="861"/>
      <c r="S45" s="861"/>
      <c r="T45" s="861"/>
      <c r="U45" s="861"/>
    </row>
  </sheetData>
  <sheetProtection/>
  <mergeCells count="18">
    <mergeCell ref="M8:S8"/>
    <mergeCell ref="B39:O39"/>
    <mergeCell ref="A4:U5"/>
    <mergeCell ref="A2:U2"/>
    <mergeCell ref="A3:U3"/>
    <mergeCell ref="G1:I1"/>
    <mergeCell ref="A6:U6"/>
    <mergeCell ref="Q1:U1"/>
    <mergeCell ref="A45:U45"/>
    <mergeCell ref="L7:U7"/>
    <mergeCell ref="A8:A9"/>
    <mergeCell ref="B8:B9"/>
    <mergeCell ref="C8:G8"/>
    <mergeCell ref="A7:B7"/>
    <mergeCell ref="H8:H9"/>
    <mergeCell ref="I8:L8"/>
    <mergeCell ref="R40:U43"/>
    <mergeCell ref="T8:U8"/>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78" r:id="rId1"/>
</worksheet>
</file>

<file path=xl/worksheets/sheet58.xml><?xml version="1.0" encoding="utf-8"?>
<worksheet xmlns="http://schemas.openxmlformats.org/spreadsheetml/2006/main" xmlns:r="http://schemas.openxmlformats.org/officeDocument/2006/relationships">
  <sheetPr>
    <pageSetUpPr fitToPage="1"/>
  </sheetPr>
  <dimension ref="A1:X45"/>
  <sheetViews>
    <sheetView view="pageBreakPreview" zoomScaleNormal="70" zoomScaleSheetLayoutView="100" zoomScalePageLayoutView="0" workbookViewId="0" topLeftCell="E9">
      <selection activeCell="G33" sqref="G33"/>
    </sheetView>
  </sheetViews>
  <sheetFormatPr defaultColWidth="9.140625" defaultRowHeight="12.75"/>
  <cols>
    <col min="1" max="1" width="5.57421875" style="279" customWidth="1"/>
    <col min="2" max="2" width="13.8515625" style="279" customWidth="1"/>
    <col min="3" max="3" width="10.28125" style="279" customWidth="1"/>
    <col min="4" max="4" width="8.421875" style="279" customWidth="1"/>
    <col min="5" max="6" width="9.8515625" style="279" customWidth="1"/>
    <col min="7" max="7" width="10.8515625" style="279" customWidth="1"/>
    <col min="8" max="8" width="12.8515625" style="279" customWidth="1"/>
    <col min="9" max="9" width="8.7109375" style="265" customWidth="1"/>
    <col min="10" max="10" width="9.140625" style="265" customWidth="1"/>
    <col min="11" max="11" width="8.00390625" style="265" customWidth="1"/>
    <col min="12" max="14" width="8.140625" style="265" customWidth="1"/>
    <col min="15" max="15" width="8.421875" style="265" customWidth="1"/>
    <col min="16" max="19" width="8.140625" style="265" customWidth="1"/>
    <col min="20" max="20" width="10.421875" style="265" customWidth="1"/>
    <col min="21" max="21" width="12.57421875" style="265" customWidth="1"/>
    <col min="22" max="22" width="9.57421875" style="265" bestFit="1" customWidth="1"/>
    <col min="23" max="23" width="9.28125" style="265" bestFit="1" customWidth="1"/>
    <col min="24" max="16384" width="9.140625" style="265" customWidth="1"/>
  </cols>
  <sheetData>
    <row r="1" spans="7:21" ht="12.75" customHeight="1">
      <c r="G1" s="874"/>
      <c r="H1" s="874"/>
      <c r="I1" s="874"/>
      <c r="J1" s="279"/>
      <c r="K1" s="279"/>
      <c r="L1" s="279"/>
      <c r="M1" s="279"/>
      <c r="N1" s="279"/>
      <c r="O1" s="279"/>
      <c r="P1" s="279"/>
      <c r="Q1" s="279"/>
      <c r="R1" s="279"/>
      <c r="S1" s="279"/>
      <c r="T1" s="876" t="s">
        <v>531</v>
      </c>
      <c r="U1" s="876"/>
    </row>
    <row r="2" spans="1:21" ht="15.75">
      <c r="A2" s="872" t="s">
        <v>0</v>
      </c>
      <c r="B2" s="872"/>
      <c r="C2" s="872"/>
      <c r="D2" s="872"/>
      <c r="E2" s="872"/>
      <c r="F2" s="872"/>
      <c r="G2" s="872"/>
      <c r="H2" s="872"/>
      <c r="I2" s="872"/>
      <c r="J2" s="872"/>
      <c r="K2" s="872"/>
      <c r="L2" s="872"/>
      <c r="M2" s="872"/>
      <c r="N2" s="872"/>
      <c r="O2" s="872"/>
      <c r="P2" s="872"/>
      <c r="Q2" s="872"/>
      <c r="R2" s="872"/>
      <c r="S2" s="872"/>
      <c r="T2" s="872"/>
      <c r="U2" s="872"/>
    </row>
    <row r="3" spans="1:21" ht="18">
      <c r="A3" s="873" t="s">
        <v>697</v>
      </c>
      <c r="B3" s="873"/>
      <c r="C3" s="873"/>
      <c r="D3" s="873"/>
      <c r="E3" s="873"/>
      <c r="F3" s="873"/>
      <c r="G3" s="873"/>
      <c r="H3" s="873"/>
      <c r="I3" s="873"/>
      <c r="J3" s="873"/>
      <c r="K3" s="873"/>
      <c r="L3" s="873"/>
      <c r="M3" s="873"/>
      <c r="N3" s="873"/>
      <c r="O3" s="873"/>
      <c r="P3" s="873"/>
      <c r="Q3" s="873"/>
      <c r="R3" s="873"/>
      <c r="S3" s="873"/>
      <c r="T3" s="873"/>
      <c r="U3" s="873"/>
    </row>
    <row r="4" spans="1:21" ht="12.75" customHeight="1">
      <c r="A4" s="871" t="s">
        <v>706</v>
      </c>
      <c r="B4" s="871"/>
      <c r="C4" s="871"/>
      <c r="D4" s="871"/>
      <c r="E4" s="871"/>
      <c r="F4" s="871"/>
      <c r="G4" s="871"/>
      <c r="H4" s="871"/>
      <c r="I4" s="871"/>
      <c r="J4" s="871"/>
      <c r="K4" s="871"/>
      <c r="L4" s="871"/>
      <c r="M4" s="871"/>
      <c r="N4" s="871"/>
      <c r="O4" s="871"/>
      <c r="P4" s="871"/>
      <c r="Q4" s="871"/>
      <c r="R4" s="871"/>
      <c r="S4" s="871"/>
      <c r="T4" s="871"/>
      <c r="U4" s="871"/>
    </row>
    <row r="5" spans="1:21" s="266" customFormat="1" ht="7.5" customHeight="1">
      <c r="A5" s="871"/>
      <c r="B5" s="871"/>
      <c r="C5" s="871"/>
      <c r="D5" s="871"/>
      <c r="E5" s="871"/>
      <c r="F5" s="871"/>
      <c r="G5" s="871"/>
      <c r="H5" s="871"/>
      <c r="I5" s="871"/>
      <c r="J5" s="871"/>
      <c r="K5" s="871"/>
      <c r="L5" s="871"/>
      <c r="M5" s="871"/>
      <c r="N5" s="871"/>
      <c r="O5" s="871"/>
      <c r="P5" s="871"/>
      <c r="Q5" s="871"/>
      <c r="R5" s="871"/>
      <c r="S5" s="871"/>
      <c r="T5" s="871"/>
      <c r="U5" s="871"/>
    </row>
    <row r="6" spans="1:21" ht="12.75">
      <c r="A6" s="875"/>
      <c r="B6" s="875"/>
      <c r="C6" s="875"/>
      <c r="D6" s="875"/>
      <c r="E6" s="875"/>
      <c r="F6" s="875"/>
      <c r="G6" s="875"/>
      <c r="H6" s="875"/>
      <c r="I6" s="875"/>
      <c r="J6" s="875"/>
      <c r="K6" s="875"/>
      <c r="L6" s="875"/>
      <c r="M6" s="875"/>
      <c r="N6" s="875"/>
      <c r="O6" s="875"/>
      <c r="P6" s="875"/>
      <c r="Q6" s="875"/>
      <c r="R6" s="875"/>
      <c r="S6" s="875"/>
      <c r="T6" s="875"/>
      <c r="U6" s="875"/>
    </row>
    <row r="7" spans="1:21" ht="12.75">
      <c r="A7" s="866" t="s">
        <v>160</v>
      </c>
      <c r="B7" s="866"/>
      <c r="H7" s="280"/>
      <c r="I7" s="279"/>
      <c r="J7" s="279"/>
      <c r="K7" s="279"/>
      <c r="L7" s="862"/>
      <c r="M7" s="862"/>
      <c r="N7" s="862"/>
      <c r="O7" s="862"/>
      <c r="P7" s="862"/>
      <c r="Q7" s="862"/>
      <c r="R7" s="862"/>
      <c r="S7" s="862"/>
      <c r="T7" s="862"/>
      <c r="U7" s="862"/>
    </row>
    <row r="8" spans="1:21" ht="52.5" customHeight="1">
      <c r="A8" s="805" t="s">
        <v>2</v>
      </c>
      <c r="B8" s="805" t="s">
        <v>3</v>
      </c>
      <c r="C8" s="863" t="s">
        <v>483</v>
      </c>
      <c r="D8" s="864"/>
      <c r="E8" s="864"/>
      <c r="F8" s="864"/>
      <c r="G8" s="865"/>
      <c r="H8" s="867" t="s">
        <v>83</v>
      </c>
      <c r="I8" s="863" t="s">
        <v>84</v>
      </c>
      <c r="J8" s="864"/>
      <c r="K8" s="864"/>
      <c r="L8" s="865"/>
      <c r="M8" s="805" t="s">
        <v>648</v>
      </c>
      <c r="N8" s="805"/>
      <c r="O8" s="805"/>
      <c r="P8" s="805"/>
      <c r="Q8" s="805"/>
      <c r="R8" s="805"/>
      <c r="S8" s="805"/>
      <c r="T8" s="869" t="s">
        <v>847</v>
      </c>
      <c r="U8" s="869"/>
    </row>
    <row r="9" spans="1:21" ht="44.25" customHeight="1">
      <c r="A9" s="805"/>
      <c r="B9" s="805"/>
      <c r="C9" s="281" t="s">
        <v>5</v>
      </c>
      <c r="D9" s="281" t="s">
        <v>6</v>
      </c>
      <c r="E9" s="281" t="s">
        <v>350</v>
      </c>
      <c r="F9" s="282" t="s">
        <v>99</v>
      </c>
      <c r="G9" s="282" t="s">
        <v>227</v>
      </c>
      <c r="H9" s="868"/>
      <c r="I9" s="281" t="s">
        <v>88</v>
      </c>
      <c r="J9" s="281" t="s">
        <v>19</v>
      </c>
      <c r="K9" s="281" t="s">
        <v>41</v>
      </c>
      <c r="L9" s="281" t="s">
        <v>684</v>
      </c>
      <c r="M9" s="281" t="s">
        <v>17</v>
      </c>
      <c r="N9" s="281" t="s">
        <v>908</v>
      </c>
      <c r="O9" s="281" t="s">
        <v>909</v>
      </c>
      <c r="P9" s="281" t="s">
        <v>910</v>
      </c>
      <c r="Q9" s="281" t="s">
        <v>911</v>
      </c>
      <c r="R9" s="281" t="s">
        <v>912</v>
      </c>
      <c r="S9" s="281" t="s">
        <v>913</v>
      </c>
      <c r="T9" s="281" t="s">
        <v>860</v>
      </c>
      <c r="U9" s="281" t="s">
        <v>858</v>
      </c>
    </row>
    <row r="10" spans="1:21" s="343" customFormat="1" ht="12.75">
      <c r="A10" s="341">
        <v>1</v>
      </c>
      <c r="B10" s="341">
        <v>2</v>
      </c>
      <c r="C10" s="341">
        <v>3</v>
      </c>
      <c r="D10" s="341">
        <v>4</v>
      </c>
      <c r="E10" s="341">
        <v>5</v>
      </c>
      <c r="F10" s="341">
        <v>6</v>
      </c>
      <c r="G10" s="341">
        <v>7</v>
      </c>
      <c r="H10" s="341">
        <v>8</v>
      </c>
      <c r="I10" s="341">
        <v>9</v>
      </c>
      <c r="J10" s="341">
        <v>10</v>
      </c>
      <c r="K10" s="341">
        <v>11</v>
      </c>
      <c r="L10" s="341">
        <v>12</v>
      </c>
      <c r="M10" s="341">
        <v>13</v>
      </c>
      <c r="N10" s="341">
        <v>14</v>
      </c>
      <c r="O10" s="341">
        <v>15</v>
      </c>
      <c r="P10" s="341">
        <v>16</v>
      </c>
      <c r="Q10" s="341">
        <v>17</v>
      </c>
      <c r="R10" s="341"/>
      <c r="S10" s="341">
        <v>18</v>
      </c>
      <c r="T10" s="341">
        <v>19</v>
      </c>
      <c r="U10" s="341">
        <v>20</v>
      </c>
    </row>
    <row r="11" spans="1:24" ht="12.75">
      <c r="A11" s="283">
        <v>1</v>
      </c>
      <c r="B11" s="20" t="s">
        <v>886</v>
      </c>
      <c r="C11" s="283">
        <v>22034</v>
      </c>
      <c r="D11" s="283">
        <v>0</v>
      </c>
      <c r="E11" s="283">
        <v>0</v>
      </c>
      <c r="F11" s="283">
        <v>0</v>
      </c>
      <c r="G11" s="382">
        <f>SUM(C11:F11)</f>
        <v>22034</v>
      </c>
      <c r="H11" s="381">
        <v>244</v>
      </c>
      <c r="I11" s="380">
        <f>G11*H11*150/1000000</f>
        <v>806.4444</v>
      </c>
      <c r="J11" s="380">
        <f>I11*55/100</f>
        <v>443.54441999999995</v>
      </c>
      <c r="K11" s="380">
        <f>I11*45/100</f>
        <v>362.89997999999997</v>
      </c>
      <c r="L11" s="283">
        <v>0</v>
      </c>
      <c r="M11" s="380">
        <f>(G11*H11*40/1000000)*9/12</f>
        <v>161.28888</v>
      </c>
      <c r="N11" s="380">
        <f>M11/6</f>
        <v>26.88148</v>
      </c>
      <c r="O11" s="380">
        <f>M11/6</f>
        <v>26.88148</v>
      </c>
      <c r="P11" s="380">
        <f>M11/6</f>
        <v>26.88148</v>
      </c>
      <c r="Q11" s="380">
        <f>M11/6</f>
        <v>26.88148</v>
      </c>
      <c r="R11" s="380">
        <f>M11/6</f>
        <v>26.88148</v>
      </c>
      <c r="S11" s="380">
        <f>M11/6</f>
        <v>26.88148</v>
      </c>
      <c r="T11" s="283">
        <v>150</v>
      </c>
      <c r="U11" s="380">
        <f>I11*1500/100000</f>
        <v>12.096665999999999</v>
      </c>
      <c r="V11" s="522">
        <f>J11*3000/100000</f>
        <v>13.306332599999998</v>
      </c>
      <c r="W11" s="522">
        <f>K11*2000/100000</f>
        <v>7.2579996</v>
      </c>
      <c r="X11" s="522">
        <f>SUM(V11:W11)</f>
        <v>20.564332199999996</v>
      </c>
    </row>
    <row r="12" spans="1:24" ht="12.75">
      <c r="A12" s="283">
        <v>2</v>
      </c>
      <c r="B12" s="20" t="s">
        <v>887</v>
      </c>
      <c r="C12" s="283">
        <v>35983</v>
      </c>
      <c r="D12" s="283">
        <v>0</v>
      </c>
      <c r="E12" s="283">
        <v>0</v>
      </c>
      <c r="F12" s="283">
        <v>0</v>
      </c>
      <c r="G12" s="382">
        <f aca="true" t="shared" si="0" ref="G12:G32">SUM(C12:F12)</f>
        <v>35983</v>
      </c>
      <c r="H12" s="381">
        <v>244</v>
      </c>
      <c r="I12" s="380">
        <f aca="true" t="shared" si="1" ref="I12:I32">G12*H12*150/1000000</f>
        <v>1316.9778</v>
      </c>
      <c r="J12" s="380">
        <f aca="true" t="shared" si="2" ref="J12:J32">I12*55/100</f>
        <v>724.3377899999999</v>
      </c>
      <c r="K12" s="380">
        <f aca="true" t="shared" si="3" ref="K12:K32">I12*45/100</f>
        <v>592.64001</v>
      </c>
      <c r="L12" s="283">
        <v>0</v>
      </c>
      <c r="M12" s="380">
        <f aca="true" t="shared" si="4" ref="M12:M32">(G12*H12*40/1000000)*9/12</f>
        <v>263.39556</v>
      </c>
      <c r="N12" s="380">
        <f aca="true" t="shared" si="5" ref="N12:N32">M12/6</f>
        <v>43.89926</v>
      </c>
      <c r="O12" s="380">
        <f aca="true" t="shared" si="6" ref="O12:O32">M12/6</f>
        <v>43.89926</v>
      </c>
      <c r="P12" s="380">
        <f aca="true" t="shared" si="7" ref="P12:P32">M12/6</f>
        <v>43.89926</v>
      </c>
      <c r="Q12" s="380">
        <f aca="true" t="shared" si="8" ref="Q12:Q32">M12/6</f>
        <v>43.89926</v>
      </c>
      <c r="R12" s="380">
        <f aca="true" t="shared" si="9" ref="R12:R32">M12/6</f>
        <v>43.89926</v>
      </c>
      <c r="S12" s="380">
        <f aca="true" t="shared" si="10" ref="S12:S32">M12/6</f>
        <v>43.89926</v>
      </c>
      <c r="T12" s="283">
        <v>150</v>
      </c>
      <c r="U12" s="380">
        <f aca="true" t="shared" si="11" ref="U12:U32">I12*1500/100000</f>
        <v>19.754666999999998</v>
      </c>
      <c r="V12" s="522">
        <f aca="true" t="shared" si="12" ref="V12:V32">J12*3000/100000</f>
        <v>21.730133699999996</v>
      </c>
      <c r="W12" s="522">
        <f aca="true" t="shared" si="13" ref="W12:W32">K12*2000/100000</f>
        <v>11.8528002</v>
      </c>
      <c r="X12" s="522">
        <f aca="true" t="shared" si="14" ref="X12:X32">SUM(V12:W12)</f>
        <v>33.5829339</v>
      </c>
    </row>
    <row r="13" spans="1:24" ht="12.75">
      <c r="A13" s="283">
        <v>3</v>
      </c>
      <c r="B13" s="20" t="s">
        <v>907</v>
      </c>
      <c r="C13" s="283">
        <v>9522</v>
      </c>
      <c r="D13" s="283">
        <v>0</v>
      </c>
      <c r="E13" s="283">
        <v>0</v>
      </c>
      <c r="F13" s="283">
        <v>0</v>
      </c>
      <c r="G13" s="382">
        <f t="shared" si="0"/>
        <v>9522</v>
      </c>
      <c r="H13" s="381">
        <v>244</v>
      </c>
      <c r="I13" s="380">
        <f t="shared" si="1"/>
        <v>348.5052</v>
      </c>
      <c r="J13" s="380">
        <f t="shared" si="2"/>
        <v>191.67786</v>
      </c>
      <c r="K13" s="380">
        <f t="shared" si="3"/>
        <v>156.82734</v>
      </c>
      <c r="L13" s="283">
        <v>0</v>
      </c>
      <c r="M13" s="380">
        <f t="shared" si="4"/>
        <v>69.70103999999999</v>
      </c>
      <c r="N13" s="380">
        <f t="shared" si="5"/>
        <v>11.616839999999998</v>
      </c>
      <c r="O13" s="380">
        <f t="shared" si="6"/>
        <v>11.616839999999998</v>
      </c>
      <c r="P13" s="380">
        <f t="shared" si="7"/>
        <v>11.616839999999998</v>
      </c>
      <c r="Q13" s="380">
        <f t="shared" si="8"/>
        <v>11.616839999999998</v>
      </c>
      <c r="R13" s="380">
        <f t="shared" si="9"/>
        <v>11.616839999999998</v>
      </c>
      <c r="S13" s="380">
        <f t="shared" si="10"/>
        <v>11.616839999999998</v>
      </c>
      <c r="T13" s="283">
        <v>150</v>
      </c>
      <c r="U13" s="380">
        <f t="shared" si="11"/>
        <v>5.227578</v>
      </c>
      <c r="V13" s="522">
        <f t="shared" si="12"/>
        <v>5.750335800000001</v>
      </c>
      <c r="W13" s="522">
        <f t="shared" si="13"/>
        <v>3.1365468</v>
      </c>
      <c r="X13" s="522">
        <f t="shared" si="14"/>
        <v>8.886882600000002</v>
      </c>
    </row>
    <row r="14" spans="1:24" ht="12.75">
      <c r="A14" s="283">
        <v>4</v>
      </c>
      <c r="B14" s="20" t="s">
        <v>888</v>
      </c>
      <c r="C14" s="382">
        <v>23915.666666666668</v>
      </c>
      <c r="D14" s="283">
        <v>0</v>
      </c>
      <c r="E14" s="283">
        <v>0</v>
      </c>
      <c r="F14" s="283">
        <v>0</v>
      </c>
      <c r="G14" s="382">
        <f t="shared" si="0"/>
        <v>23915.666666666668</v>
      </c>
      <c r="H14" s="381">
        <v>244</v>
      </c>
      <c r="I14" s="380">
        <f t="shared" si="1"/>
        <v>875.3134</v>
      </c>
      <c r="J14" s="380">
        <f t="shared" si="2"/>
        <v>481.42237</v>
      </c>
      <c r="K14" s="380">
        <f t="shared" si="3"/>
        <v>393.89103</v>
      </c>
      <c r="L14" s="283">
        <v>0</v>
      </c>
      <c r="M14" s="380">
        <f t="shared" si="4"/>
        <v>175.06268</v>
      </c>
      <c r="N14" s="380">
        <f t="shared" si="5"/>
        <v>29.177113333333335</v>
      </c>
      <c r="O14" s="380">
        <f t="shared" si="6"/>
        <v>29.177113333333335</v>
      </c>
      <c r="P14" s="380">
        <f t="shared" si="7"/>
        <v>29.177113333333335</v>
      </c>
      <c r="Q14" s="380">
        <f t="shared" si="8"/>
        <v>29.177113333333335</v>
      </c>
      <c r="R14" s="380">
        <f t="shared" si="9"/>
        <v>29.177113333333335</v>
      </c>
      <c r="S14" s="380">
        <f t="shared" si="10"/>
        <v>29.177113333333335</v>
      </c>
      <c r="T14" s="283">
        <v>150</v>
      </c>
      <c r="U14" s="380">
        <f t="shared" si="11"/>
        <v>13.129701</v>
      </c>
      <c r="V14" s="522">
        <f t="shared" si="12"/>
        <v>14.442671100000002</v>
      </c>
      <c r="W14" s="522">
        <f t="shared" si="13"/>
        <v>7.877820600000001</v>
      </c>
      <c r="X14" s="522">
        <f t="shared" si="14"/>
        <v>22.3204917</v>
      </c>
    </row>
    <row r="15" spans="1:24" ht="12.75">
      <c r="A15" s="283">
        <v>5</v>
      </c>
      <c r="B15" s="20" t="s">
        <v>889</v>
      </c>
      <c r="C15" s="382">
        <v>25022.741666666665</v>
      </c>
      <c r="D15" s="283">
        <v>0</v>
      </c>
      <c r="E15" s="283">
        <v>0</v>
      </c>
      <c r="F15" s="283">
        <v>0</v>
      </c>
      <c r="G15" s="382">
        <f t="shared" si="0"/>
        <v>25022.741666666665</v>
      </c>
      <c r="H15" s="381">
        <v>244</v>
      </c>
      <c r="I15" s="380">
        <f t="shared" si="1"/>
        <v>915.8323449999999</v>
      </c>
      <c r="J15" s="380">
        <f t="shared" si="2"/>
        <v>503.70778974999996</v>
      </c>
      <c r="K15" s="380">
        <f t="shared" si="3"/>
        <v>412.12455524999996</v>
      </c>
      <c r="L15" s="283">
        <v>0</v>
      </c>
      <c r="M15" s="380">
        <f t="shared" si="4"/>
        <v>183.16646899999998</v>
      </c>
      <c r="N15" s="380">
        <f t="shared" si="5"/>
        <v>30.52774483333333</v>
      </c>
      <c r="O15" s="380">
        <f t="shared" si="6"/>
        <v>30.52774483333333</v>
      </c>
      <c r="P15" s="380">
        <f t="shared" si="7"/>
        <v>30.52774483333333</v>
      </c>
      <c r="Q15" s="380">
        <f t="shared" si="8"/>
        <v>30.52774483333333</v>
      </c>
      <c r="R15" s="380">
        <f t="shared" si="9"/>
        <v>30.52774483333333</v>
      </c>
      <c r="S15" s="380">
        <f t="shared" si="10"/>
        <v>30.52774483333333</v>
      </c>
      <c r="T15" s="283">
        <v>150</v>
      </c>
      <c r="U15" s="380">
        <f t="shared" si="11"/>
        <v>13.737485174999998</v>
      </c>
      <c r="V15" s="522">
        <f t="shared" si="12"/>
        <v>15.111233692499999</v>
      </c>
      <c r="W15" s="522">
        <f t="shared" si="13"/>
        <v>8.242491105</v>
      </c>
      <c r="X15" s="522">
        <f t="shared" si="14"/>
        <v>23.3537247975</v>
      </c>
    </row>
    <row r="16" spans="1:24" ht="12.75">
      <c r="A16" s="283">
        <v>6</v>
      </c>
      <c r="B16" s="20" t="s">
        <v>890</v>
      </c>
      <c r="C16" s="382">
        <v>29190.295833333334</v>
      </c>
      <c r="D16" s="283">
        <v>0</v>
      </c>
      <c r="E16" s="283">
        <v>0</v>
      </c>
      <c r="F16" s="283">
        <v>0</v>
      </c>
      <c r="G16" s="382">
        <f t="shared" si="0"/>
        <v>29190.295833333334</v>
      </c>
      <c r="H16" s="381">
        <v>244</v>
      </c>
      <c r="I16" s="380">
        <f t="shared" si="1"/>
        <v>1068.3648275</v>
      </c>
      <c r="J16" s="380">
        <f t="shared" si="2"/>
        <v>587.600655125</v>
      </c>
      <c r="K16" s="380">
        <f t="shared" si="3"/>
        <v>480.76417237500004</v>
      </c>
      <c r="L16" s="283">
        <v>0</v>
      </c>
      <c r="M16" s="380">
        <f t="shared" si="4"/>
        <v>213.67296550000003</v>
      </c>
      <c r="N16" s="380">
        <f t="shared" si="5"/>
        <v>35.612160916666674</v>
      </c>
      <c r="O16" s="380">
        <f t="shared" si="6"/>
        <v>35.612160916666674</v>
      </c>
      <c r="P16" s="380">
        <f t="shared" si="7"/>
        <v>35.612160916666674</v>
      </c>
      <c r="Q16" s="380">
        <f t="shared" si="8"/>
        <v>35.612160916666674</v>
      </c>
      <c r="R16" s="380">
        <f t="shared" si="9"/>
        <v>35.612160916666674</v>
      </c>
      <c r="S16" s="380">
        <f t="shared" si="10"/>
        <v>35.612160916666674</v>
      </c>
      <c r="T16" s="283">
        <v>150</v>
      </c>
      <c r="U16" s="380">
        <f t="shared" si="11"/>
        <v>16.0254724125</v>
      </c>
      <c r="V16" s="522">
        <f t="shared" si="12"/>
        <v>17.62801965375</v>
      </c>
      <c r="W16" s="522">
        <f t="shared" si="13"/>
        <v>9.615283447500001</v>
      </c>
      <c r="X16" s="522">
        <f t="shared" si="14"/>
        <v>27.24330310125</v>
      </c>
    </row>
    <row r="17" spans="1:24" ht="12.75">
      <c r="A17" s="283">
        <v>7</v>
      </c>
      <c r="B17" s="20" t="s">
        <v>891</v>
      </c>
      <c r="C17" s="382">
        <v>33140</v>
      </c>
      <c r="D17" s="283">
        <v>0</v>
      </c>
      <c r="E17" s="283">
        <v>0</v>
      </c>
      <c r="F17" s="283">
        <v>0</v>
      </c>
      <c r="G17" s="382">
        <f t="shared" si="0"/>
        <v>33140</v>
      </c>
      <c r="H17" s="381">
        <v>244</v>
      </c>
      <c r="I17" s="380">
        <f t="shared" si="1"/>
        <v>1212.924</v>
      </c>
      <c r="J17" s="380">
        <f t="shared" si="2"/>
        <v>667.1081999999999</v>
      </c>
      <c r="K17" s="380">
        <f t="shared" si="3"/>
        <v>545.8158</v>
      </c>
      <c r="L17" s="283">
        <v>0</v>
      </c>
      <c r="M17" s="380">
        <f t="shared" si="4"/>
        <v>242.58479999999997</v>
      </c>
      <c r="N17" s="380">
        <f t="shared" si="5"/>
        <v>40.4308</v>
      </c>
      <c r="O17" s="380">
        <f t="shared" si="6"/>
        <v>40.4308</v>
      </c>
      <c r="P17" s="380">
        <f t="shared" si="7"/>
        <v>40.4308</v>
      </c>
      <c r="Q17" s="380">
        <f t="shared" si="8"/>
        <v>40.4308</v>
      </c>
      <c r="R17" s="380">
        <f t="shared" si="9"/>
        <v>40.4308</v>
      </c>
      <c r="S17" s="380">
        <f t="shared" si="10"/>
        <v>40.4308</v>
      </c>
      <c r="T17" s="283">
        <v>150</v>
      </c>
      <c r="U17" s="380">
        <f t="shared" si="11"/>
        <v>18.19386</v>
      </c>
      <c r="V17" s="522">
        <f t="shared" si="12"/>
        <v>20.013245999999995</v>
      </c>
      <c r="W17" s="522">
        <f t="shared" si="13"/>
        <v>10.916315999999998</v>
      </c>
      <c r="X17" s="522">
        <f t="shared" si="14"/>
        <v>30.929561999999994</v>
      </c>
    </row>
    <row r="18" spans="1:24" ht="12.75">
      <c r="A18" s="283">
        <v>8</v>
      </c>
      <c r="B18" s="20" t="s">
        <v>892</v>
      </c>
      <c r="C18" s="382">
        <v>13658</v>
      </c>
      <c r="D18" s="283">
        <v>0</v>
      </c>
      <c r="E18" s="283">
        <v>0</v>
      </c>
      <c r="F18" s="283">
        <v>0</v>
      </c>
      <c r="G18" s="382">
        <f t="shared" si="0"/>
        <v>13658</v>
      </c>
      <c r="H18" s="381">
        <v>244</v>
      </c>
      <c r="I18" s="380">
        <f t="shared" si="1"/>
        <v>499.8828</v>
      </c>
      <c r="J18" s="380">
        <f t="shared" si="2"/>
        <v>274.93554</v>
      </c>
      <c r="K18" s="380">
        <f t="shared" si="3"/>
        <v>224.94726</v>
      </c>
      <c r="L18" s="283">
        <v>0</v>
      </c>
      <c r="M18" s="380">
        <f t="shared" si="4"/>
        <v>99.97655999999999</v>
      </c>
      <c r="N18" s="380">
        <f t="shared" si="5"/>
        <v>16.66276</v>
      </c>
      <c r="O18" s="380">
        <f t="shared" si="6"/>
        <v>16.66276</v>
      </c>
      <c r="P18" s="380">
        <f t="shared" si="7"/>
        <v>16.66276</v>
      </c>
      <c r="Q18" s="380">
        <f t="shared" si="8"/>
        <v>16.66276</v>
      </c>
      <c r="R18" s="380">
        <f t="shared" si="9"/>
        <v>16.66276</v>
      </c>
      <c r="S18" s="380">
        <f t="shared" si="10"/>
        <v>16.66276</v>
      </c>
      <c r="T18" s="283">
        <v>150</v>
      </c>
      <c r="U18" s="380">
        <f t="shared" si="11"/>
        <v>7.498241999999999</v>
      </c>
      <c r="V18" s="522">
        <f t="shared" si="12"/>
        <v>8.2480662</v>
      </c>
      <c r="W18" s="522">
        <f t="shared" si="13"/>
        <v>4.4989452000000005</v>
      </c>
      <c r="X18" s="522">
        <f t="shared" si="14"/>
        <v>12.747011400000002</v>
      </c>
    </row>
    <row r="19" spans="1:24" ht="12.75">
      <c r="A19" s="283">
        <v>9</v>
      </c>
      <c r="B19" s="20" t="s">
        <v>893</v>
      </c>
      <c r="C19" s="382">
        <v>28906</v>
      </c>
      <c r="D19" s="283">
        <v>0</v>
      </c>
      <c r="E19" s="283">
        <v>0</v>
      </c>
      <c r="F19" s="283">
        <v>0</v>
      </c>
      <c r="G19" s="382">
        <f t="shared" si="0"/>
        <v>28906</v>
      </c>
      <c r="H19" s="381">
        <v>244</v>
      </c>
      <c r="I19" s="380">
        <f t="shared" si="1"/>
        <v>1057.9596</v>
      </c>
      <c r="J19" s="380">
        <f t="shared" si="2"/>
        <v>581.87778</v>
      </c>
      <c r="K19" s="380">
        <f t="shared" si="3"/>
        <v>476.08181999999994</v>
      </c>
      <c r="L19" s="283">
        <v>0</v>
      </c>
      <c r="M19" s="380">
        <f t="shared" si="4"/>
        <v>211.59192</v>
      </c>
      <c r="N19" s="380">
        <f t="shared" si="5"/>
        <v>35.265319999999996</v>
      </c>
      <c r="O19" s="380">
        <f t="shared" si="6"/>
        <v>35.265319999999996</v>
      </c>
      <c r="P19" s="380">
        <f t="shared" si="7"/>
        <v>35.265319999999996</v>
      </c>
      <c r="Q19" s="380">
        <f t="shared" si="8"/>
        <v>35.265319999999996</v>
      </c>
      <c r="R19" s="380">
        <f t="shared" si="9"/>
        <v>35.265319999999996</v>
      </c>
      <c r="S19" s="380">
        <f t="shared" si="10"/>
        <v>35.265319999999996</v>
      </c>
      <c r="T19" s="283">
        <v>150</v>
      </c>
      <c r="U19" s="380">
        <f t="shared" si="11"/>
        <v>15.869394</v>
      </c>
      <c r="V19" s="522">
        <f t="shared" si="12"/>
        <v>17.456333400000002</v>
      </c>
      <c r="W19" s="522">
        <f t="shared" si="13"/>
        <v>9.521636399999998</v>
      </c>
      <c r="X19" s="522">
        <f t="shared" si="14"/>
        <v>26.9779698</v>
      </c>
    </row>
    <row r="20" spans="1:24" ht="12.75">
      <c r="A20" s="283">
        <v>10</v>
      </c>
      <c r="B20" s="20" t="s">
        <v>894</v>
      </c>
      <c r="C20" s="382">
        <v>37465.67916666667</v>
      </c>
      <c r="D20" s="283">
        <v>0</v>
      </c>
      <c r="E20" s="283">
        <v>0</v>
      </c>
      <c r="F20" s="283">
        <v>0</v>
      </c>
      <c r="G20" s="382">
        <f t="shared" si="0"/>
        <v>37465.67916666667</v>
      </c>
      <c r="H20" s="381">
        <v>244</v>
      </c>
      <c r="I20" s="380">
        <f t="shared" si="1"/>
        <v>1371.2438575</v>
      </c>
      <c r="J20" s="380">
        <f t="shared" si="2"/>
        <v>754.1841216250001</v>
      </c>
      <c r="K20" s="380">
        <f t="shared" si="3"/>
        <v>617.059735875</v>
      </c>
      <c r="L20" s="283">
        <v>0</v>
      </c>
      <c r="M20" s="380">
        <f t="shared" si="4"/>
        <v>274.24877150000003</v>
      </c>
      <c r="N20" s="380">
        <f t="shared" si="5"/>
        <v>45.70812858333334</v>
      </c>
      <c r="O20" s="380">
        <f t="shared" si="6"/>
        <v>45.70812858333334</v>
      </c>
      <c r="P20" s="380">
        <f t="shared" si="7"/>
        <v>45.70812858333334</v>
      </c>
      <c r="Q20" s="380">
        <f t="shared" si="8"/>
        <v>45.70812858333334</v>
      </c>
      <c r="R20" s="380">
        <f t="shared" si="9"/>
        <v>45.70812858333334</v>
      </c>
      <c r="S20" s="380">
        <f t="shared" si="10"/>
        <v>45.70812858333334</v>
      </c>
      <c r="T20" s="283">
        <v>150</v>
      </c>
      <c r="U20" s="380">
        <f t="shared" si="11"/>
        <v>20.5686578625</v>
      </c>
      <c r="V20" s="522">
        <f t="shared" si="12"/>
        <v>22.625523648750004</v>
      </c>
      <c r="W20" s="522">
        <f t="shared" si="13"/>
        <v>12.3411947175</v>
      </c>
      <c r="X20" s="522">
        <f t="shared" si="14"/>
        <v>34.96671836625001</v>
      </c>
    </row>
    <row r="21" spans="1:24" ht="12.75">
      <c r="A21" s="283">
        <v>11</v>
      </c>
      <c r="B21" s="20" t="s">
        <v>895</v>
      </c>
      <c r="C21" s="382">
        <v>32747</v>
      </c>
      <c r="D21" s="283">
        <v>0</v>
      </c>
      <c r="E21" s="283">
        <v>0</v>
      </c>
      <c r="F21" s="283">
        <v>0</v>
      </c>
      <c r="G21" s="382">
        <f t="shared" si="0"/>
        <v>32747</v>
      </c>
      <c r="H21" s="381">
        <v>244</v>
      </c>
      <c r="I21" s="380">
        <f t="shared" si="1"/>
        <v>1198.5402</v>
      </c>
      <c r="J21" s="380">
        <f t="shared" si="2"/>
        <v>659.19711</v>
      </c>
      <c r="K21" s="380">
        <f t="shared" si="3"/>
        <v>539.34309</v>
      </c>
      <c r="L21" s="283">
        <v>0</v>
      </c>
      <c r="M21" s="380">
        <f t="shared" si="4"/>
        <v>239.70804</v>
      </c>
      <c r="N21" s="380">
        <f t="shared" si="5"/>
        <v>39.95134</v>
      </c>
      <c r="O21" s="380">
        <f t="shared" si="6"/>
        <v>39.95134</v>
      </c>
      <c r="P21" s="380">
        <f t="shared" si="7"/>
        <v>39.95134</v>
      </c>
      <c r="Q21" s="380">
        <f t="shared" si="8"/>
        <v>39.95134</v>
      </c>
      <c r="R21" s="380">
        <f t="shared" si="9"/>
        <v>39.95134</v>
      </c>
      <c r="S21" s="380">
        <f t="shared" si="10"/>
        <v>39.95134</v>
      </c>
      <c r="T21" s="283">
        <v>150</v>
      </c>
      <c r="U21" s="380">
        <f t="shared" si="11"/>
        <v>17.978102999999997</v>
      </c>
      <c r="V21" s="522">
        <f t="shared" si="12"/>
        <v>19.7759133</v>
      </c>
      <c r="W21" s="522">
        <f t="shared" si="13"/>
        <v>10.786861799999999</v>
      </c>
      <c r="X21" s="522">
        <f t="shared" si="14"/>
        <v>30.562775099999996</v>
      </c>
    </row>
    <row r="22" spans="1:24" ht="12.75">
      <c r="A22" s="283">
        <v>12</v>
      </c>
      <c r="B22" s="20" t="s">
        <v>896</v>
      </c>
      <c r="C22" s="382">
        <v>20283.016666666666</v>
      </c>
      <c r="D22" s="283">
        <v>0</v>
      </c>
      <c r="E22" s="283">
        <v>0</v>
      </c>
      <c r="F22" s="283">
        <v>0</v>
      </c>
      <c r="G22" s="382">
        <f t="shared" si="0"/>
        <v>20283.016666666666</v>
      </c>
      <c r="H22" s="381">
        <v>244</v>
      </c>
      <c r="I22" s="380">
        <f t="shared" si="1"/>
        <v>742.35841</v>
      </c>
      <c r="J22" s="380">
        <f t="shared" si="2"/>
        <v>408.29712550000005</v>
      </c>
      <c r="K22" s="380">
        <f t="shared" si="3"/>
        <v>334.06128450000006</v>
      </c>
      <c r="L22" s="283">
        <v>0</v>
      </c>
      <c r="M22" s="380">
        <f t="shared" si="4"/>
        <v>148.47168200000002</v>
      </c>
      <c r="N22" s="380">
        <f t="shared" si="5"/>
        <v>24.745280333333337</v>
      </c>
      <c r="O22" s="380">
        <f t="shared" si="6"/>
        <v>24.745280333333337</v>
      </c>
      <c r="P22" s="380">
        <f t="shared" si="7"/>
        <v>24.745280333333337</v>
      </c>
      <c r="Q22" s="380">
        <f t="shared" si="8"/>
        <v>24.745280333333337</v>
      </c>
      <c r="R22" s="380">
        <f t="shared" si="9"/>
        <v>24.745280333333337</v>
      </c>
      <c r="S22" s="380">
        <f t="shared" si="10"/>
        <v>24.745280333333337</v>
      </c>
      <c r="T22" s="283">
        <v>150</v>
      </c>
      <c r="U22" s="380">
        <f t="shared" si="11"/>
        <v>11.135376149999999</v>
      </c>
      <c r="V22" s="522">
        <f t="shared" si="12"/>
        <v>12.248913765000003</v>
      </c>
      <c r="W22" s="522">
        <f t="shared" si="13"/>
        <v>6.6812256900000015</v>
      </c>
      <c r="X22" s="522">
        <f t="shared" si="14"/>
        <v>18.930139455000003</v>
      </c>
    </row>
    <row r="23" spans="1:24" ht="12.75">
      <c r="A23" s="283">
        <v>13</v>
      </c>
      <c r="B23" s="20" t="s">
        <v>897</v>
      </c>
      <c r="C23" s="382">
        <v>17649</v>
      </c>
      <c r="D23" s="283">
        <v>0</v>
      </c>
      <c r="E23" s="283">
        <v>0</v>
      </c>
      <c r="F23" s="283">
        <v>0</v>
      </c>
      <c r="G23" s="382">
        <f t="shared" si="0"/>
        <v>17649</v>
      </c>
      <c r="H23" s="381">
        <v>244</v>
      </c>
      <c r="I23" s="380">
        <f t="shared" si="1"/>
        <v>645.9534</v>
      </c>
      <c r="J23" s="380">
        <f t="shared" si="2"/>
        <v>355.27437</v>
      </c>
      <c r="K23" s="380">
        <f t="shared" si="3"/>
        <v>290.67903</v>
      </c>
      <c r="L23" s="283">
        <v>0</v>
      </c>
      <c r="M23" s="380">
        <f t="shared" si="4"/>
        <v>129.19068000000001</v>
      </c>
      <c r="N23" s="380">
        <f t="shared" si="5"/>
        <v>21.53178</v>
      </c>
      <c r="O23" s="380">
        <f t="shared" si="6"/>
        <v>21.53178</v>
      </c>
      <c r="P23" s="380">
        <f t="shared" si="7"/>
        <v>21.53178</v>
      </c>
      <c r="Q23" s="380">
        <f t="shared" si="8"/>
        <v>21.53178</v>
      </c>
      <c r="R23" s="380">
        <f t="shared" si="9"/>
        <v>21.53178</v>
      </c>
      <c r="S23" s="380">
        <f t="shared" si="10"/>
        <v>21.53178</v>
      </c>
      <c r="T23" s="283">
        <v>150</v>
      </c>
      <c r="U23" s="380">
        <f t="shared" si="11"/>
        <v>9.689301</v>
      </c>
      <c r="V23" s="522">
        <f t="shared" si="12"/>
        <v>10.658231099999998</v>
      </c>
      <c r="W23" s="522">
        <f t="shared" si="13"/>
        <v>5.813580600000001</v>
      </c>
      <c r="X23" s="522">
        <f t="shared" si="14"/>
        <v>16.4718117</v>
      </c>
    </row>
    <row r="24" spans="1:24" ht="12.75">
      <c r="A24" s="283">
        <v>14</v>
      </c>
      <c r="B24" s="20" t="s">
        <v>898</v>
      </c>
      <c r="C24" s="382">
        <v>47810</v>
      </c>
      <c r="D24" s="283">
        <v>0</v>
      </c>
      <c r="E24" s="283">
        <v>0</v>
      </c>
      <c r="F24" s="283">
        <v>0</v>
      </c>
      <c r="G24" s="382">
        <f t="shared" si="0"/>
        <v>47810</v>
      </c>
      <c r="H24" s="381">
        <v>244</v>
      </c>
      <c r="I24" s="380">
        <f t="shared" si="1"/>
        <v>1749.846</v>
      </c>
      <c r="J24" s="380">
        <f t="shared" si="2"/>
        <v>962.4153</v>
      </c>
      <c r="K24" s="380">
        <f t="shared" si="3"/>
        <v>787.4307000000001</v>
      </c>
      <c r="L24" s="283">
        <v>0</v>
      </c>
      <c r="M24" s="380">
        <f t="shared" si="4"/>
        <v>349.9692</v>
      </c>
      <c r="N24" s="380">
        <f t="shared" si="5"/>
        <v>58.3282</v>
      </c>
      <c r="O24" s="380">
        <f t="shared" si="6"/>
        <v>58.3282</v>
      </c>
      <c r="P24" s="380">
        <f t="shared" si="7"/>
        <v>58.3282</v>
      </c>
      <c r="Q24" s="380">
        <f t="shared" si="8"/>
        <v>58.3282</v>
      </c>
      <c r="R24" s="380">
        <f t="shared" si="9"/>
        <v>58.3282</v>
      </c>
      <c r="S24" s="380">
        <f t="shared" si="10"/>
        <v>58.3282</v>
      </c>
      <c r="T24" s="283">
        <v>150</v>
      </c>
      <c r="U24" s="380">
        <f t="shared" si="11"/>
        <v>26.24769</v>
      </c>
      <c r="V24" s="522">
        <f t="shared" si="12"/>
        <v>28.872459</v>
      </c>
      <c r="W24" s="522">
        <f t="shared" si="13"/>
        <v>15.748614000000002</v>
      </c>
      <c r="X24" s="522">
        <f t="shared" si="14"/>
        <v>44.621073</v>
      </c>
    </row>
    <row r="25" spans="1:24" ht="12.75">
      <c r="A25" s="283">
        <v>15</v>
      </c>
      <c r="B25" s="20" t="s">
        <v>899</v>
      </c>
      <c r="C25" s="382">
        <v>27332.329166666666</v>
      </c>
      <c r="D25" s="283">
        <v>0</v>
      </c>
      <c r="E25" s="283">
        <v>0</v>
      </c>
      <c r="F25" s="283">
        <v>0</v>
      </c>
      <c r="G25" s="382">
        <f t="shared" si="0"/>
        <v>27332.329166666666</v>
      </c>
      <c r="H25" s="381">
        <v>244</v>
      </c>
      <c r="I25" s="380">
        <f t="shared" si="1"/>
        <v>1000.3632475</v>
      </c>
      <c r="J25" s="380">
        <f t="shared" si="2"/>
        <v>550.1997861250001</v>
      </c>
      <c r="K25" s="380">
        <f t="shared" si="3"/>
        <v>450.16346137500005</v>
      </c>
      <c r="L25" s="283">
        <v>0</v>
      </c>
      <c r="M25" s="380">
        <f t="shared" si="4"/>
        <v>200.0726495</v>
      </c>
      <c r="N25" s="380">
        <f t="shared" si="5"/>
        <v>33.34544158333333</v>
      </c>
      <c r="O25" s="380">
        <f t="shared" si="6"/>
        <v>33.34544158333333</v>
      </c>
      <c r="P25" s="380">
        <f t="shared" si="7"/>
        <v>33.34544158333333</v>
      </c>
      <c r="Q25" s="380">
        <f t="shared" si="8"/>
        <v>33.34544158333333</v>
      </c>
      <c r="R25" s="380">
        <f t="shared" si="9"/>
        <v>33.34544158333333</v>
      </c>
      <c r="S25" s="380">
        <f t="shared" si="10"/>
        <v>33.34544158333333</v>
      </c>
      <c r="T25" s="283">
        <v>150</v>
      </c>
      <c r="U25" s="380">
        <f t="shared" si="11"/>
        <v>15.005448712500002</v>
      </c>
      <c r="V25" s="522">
        <f t="shared" si="12"/>
        <v>16.50599358375</v>
      </c>
      <c r="W25" s="522">
        <f t="shared" si="13"/>
        <v>9.0032692275</v>
      </c>
      <c r="X25" s="522">
        <f t="shared" si="14"/>
        <v>25.509262811250004</v>
      </c>
    </row>
    <row r="26" spans="1:24" ht="12.75">
      <c r="A26" s="283">
        <v>16</v>
      </c>
      <c r="B26" s="20" t="s">
        <v>900</v>
      </c>
      <c r="C26" s="382">
        <v>16045</v>
      </c>
      <c r="D26" s="283">
        <v>0</v>
      </c>
      <c r="E26" s="283">
        <v>0</v>
      </c>
      <c r="F26" s="283">
        <v>0</v>
      </c>
      <c r="G26" s="382">
        <f t="shared" si="0"/>
        <v>16045</v>
      </c>
      <c r="H26" s="381">
        <v>244</v>
      </c>
      <c r="I26" s="380">
        <f t="shared" si="1"/>
        <v>587.247</v>
      </c>
      <c r="J26" s="380">
        <f t="shared" si="2"/>
        <v>322.98584999999997</v>
      </c>
      <c r="K26" s="380">
        <f t="shared" si="3"/>
        <v>264.26115</v>
      </c>
      <c r="L26" s="283">
        <v>0</v>
      </c>
      <c r="M26" s="380">
        <f t="shared" si="4"/>
        <v>117.44940000000001</v>
      </c>
      <c r="N26" s="380">
        <f t="shared" si="5"/>
        <v>19.574900000000003</v>
      </c>
      <c r="O26" s="380">
        <f t="shared" si="6"/>
        <v>19.574900000000003</v>
      </c>
      <c r="P26" s="380">
        <f t="shared" si="7"/>
        <v>19.574900000000003</v>
      </c>
      <c r="Q26" s="380">
        <f t="shared" si="8"/>
        <v>19.574900000000003</v>
      </c>
      <c r="R26" s="380">
        <f t="shared" si="9"/>
        <v>19.574900000000003</v>
      </c>
      <c r="S26" s="380">
        <f t="shared" si="10"/>
        <v>19.574900000000003</v>
      </c>
      <c r="T26" s="283">
        <v>150</v>
      </c>
      <c r="U26" s="380">
        <f t="shared" si="11"/>
        <v>8.808704999999998</v>
      </c>
      <c r="V26" s="522">
        <f t="shared" si="12"/>
        <v>9.6895755</v>
      </c>
      <c r="W26" s="522">
        <f t="shared" si="13"/>
        <v>5.285222999999999</v>
      </c>
      <c r="X26" s="522">
        <f t="shared" si="14"/>
        <v>14.974798499999999</v>
      </c>
    </row>
    <row r="27" spans="1:24" ht="12.75">
      <c r="A27" s="283">
        <v>17</v>
      </c>
      <c r="B27" s="20" t="s">
        <v>901</v>
      </c>
      <c r="C27" s="382">
        <v>23196.595833333333</v>
      </c>
      <c r="D27" s="283">
        <v>0</v>
      </c>
      <c r="E27" s="283">
        <v>0</v>
      </c>
      <c r="F27" s="283">
        <v>0</v>
      </c>
      <c r="G27" s="382">
        <f t="shared" si="0"/>
        <v>23196.595833333333</v>
      </c>
      <c r="H27" s="381">
        <v>244</v>
      </c>
      <c r="I27" s="380">
        <f t="shared" si="1"/>
        <v>848.9954074999998</v>
      </c>
      <c r="J27" s="380">
        <f t="shared" si="2"/>
        <v>466.9474741249999</v>
      </c>
      <c r="K27" s="380">
        <f t="shared" si="3"/>
        <v>382.0479333749999</v>
      </c>
      <c r="L27" s="283">
        <v>0</v>
      </c>
      <c r="M27" s="380">
        <f t="shared" si="4"/>
        <v>169.79908149999997</v>
      </c>
      <c r="N27" s="380">
        <f t="shared" si="5"/>
        <v>28.299846916666663</v>
      </c>
      <c r="O27" s="380">
        <f t="shared" si="6"/>
        <v>28.299846916666663</v>
      </c>
      <c r="P27" s="380">
        <f t="shared" si="7"/>
        <v>28.299846916666663</v>
      </c>
      <c r="Q27" s="380">
        <f t="shared" si="8"/>
        <v>28.299846916666663</v>
      </c>
      <c r="R27" s="380">
        <f t="shared" si="9"/>
        <v>28.299846916666663</v>
      </c>
      <c r="S27" s="380">
        <f t="shared" si="10"/>
        <v>28.299846916666663</v>
      </c>
      <c r="T27" s="283">
        <v>150</v>
      </c>
      <c r="U27" s="380">
        <f t="shared" si="11"/>
        <v>12.734931112499998</v>
      </c>
      <c r="V27" s="522">
        <f t="shared" si="12"/>
        <v>14.008424223749998</v>
      </c>
      <c r="W27" s="522">
        <f t="shared" si="13"/>
        <v>7.640958667499998</v>
      </c>
      <c r="X27" s="522">
        <f t="shared" si="14"/>
        <v>21.649382891249996</v>
      </c>
    </row>
    <row r="28" spans="1:24" ht="12.75">
      <c r="A28" s="283">
        <v>18</v>
      </c>
      <c r="B28" s="20" t="s">
        <v>902</v>
      </c>
      <c r="C28" s="382">
        <v>14590</v>
      </c>
      <c r="D28" s="283">
        <v>0</v>
      </c>
      <c r="E28" s="283">
        <v>0</v>
      </c>
      <c r="F28" s="283">
        <v>0</v>
      </c>
      <c r="G28" s="382">
        <f t="shared" si="0"/>
        <v>14590</v>
      </c>
      <c r="H28" s="381">
        <v>244</v>
      </c>
      <c r="I28" s="380">
        <f t="shared" si="1"/>
        <v>533.994</v>
      </c>
      <c r="J28" s="380">
        <f t="shared" si="2"/>
        <v>293.6967</v>
      </c>
      <c r="K28" s="380">
        <f t="shared" si="3"/>
        <v>240.2973</v>
      </c>
      <c r="L28" s="283">
        <v>0</v>
      </c>
      <c r="M28" s="380">
        <f t="shared" si="4"/>
        <v>106.79880000000001</v>
      </c>
      <c r="N28" s="380">
        <f t="shared" si="5"/>
        <v>17.7998</v>
      </c>
      <c r="O28" s="380">
        <f t="shared" si="6"/>
        <v>17.7998</v>
      </c>
      <c r="P28" s="380">
        <f t="shared" si="7"/>
        <v>17.7998</v>
      </c>
      <c r="Q28" s="380">
        <f t="shared" si="8"/>
        <v>17.7998</v>
      </c>
      <c r="R28" s="380">
        <f t="shared" si="9"/>
        <v>17.7998</v>
      </c>
      <c r="S28" s="380">
        <f t="shared" si="10"/>
        <v>17.7998</v>
      </c>
      <c r="T28" s="283">
        <v>150</v>
      </c>
      <c r="U28" s="380">
        <f t="shared" si="11"/>
        <v>8.00991</v>
      </c>
      <c r="V28" s="522">
        <f t="shared" si="12"/>
        <v>8.810901000000001</v>
      </c>
      <c r="W28" s="522">
        <f t="shared" si="13"/>
        <v>4.8059460000000005</v>
      </c>
      <c r="X28" s="522">
        <f t="shared" si="14"/>
        <v>13.616847000000002</v>
      </c>
    </row>
    <row r="29" spans="1:24" ht="12.75">
      <c r="A29" s="283">
        <v>19</v>
      </c>
      <c r="B29" s="20" t="s">
        <v>903</v>
      </c>
      <c r="C29" s="382">
        <v>15067</v>
      </c>
      <c r="D29" s="283">
        <v>0</v>
      </c>
      <c r="E29" s="283">
        <v>0</v>
      </c>
      <c r="F29" s="283">
        <v>0</v>
      </c>
      <c r="G29" s="382">
        <f t="shared" si="0"/>
        <v>15067</v>
      </c>
      <c r="H29" s="381">
        <v>244</v>
      </c>
      <c r="I29" s="380">
        <f t="shared" si="1"/>
        <v>551.4522</v>
      </c>
      <c r="J29" s="380">
        <f t="shared" si="2"/>
        <v>303.29870999999997</v>
      </c>
      <c r="K29" s="380">
        <f t="shared" si="3"/>
        <v>248.15348999999998</v>
      </c>
      <c r="L29" s="283">
        <v>0</v>
      </c>
      <c r="M29" s="380">
        <f t="shared" si="4"/>
        <v>110.29044</v>
      </c>
      <c r="N29" s="380">
        <f t="shared" si="5"/>
        <v>18.38174</v>
      </c>
      <c r="O29" s="380">
        <f t="shared" si="6"/>
        <v>18.38174</v>
      </c>
      <c r="P29" s="380">
        <f t="shared" si="7"/>
        <v>18.38174</v>
      </c>
      <c r="Q29" s="380">
        <f t="shared" si="8"/>
        <v>18.38174</v>
      </c>
      <c r="R29" s="380">
        <f t="shared" si="9"/>
        <v>18.38174</v>
      </c>
      <c r="S29" s="380">
        <f t="shared" si="10"/>
        <v>18.38174</v>
      </c>
      <c r="T29" s="283">
        <v>150</v>
      </c>
      <c r="U29" s="380">
        <f t="shared" si="11"/>
        <v>8.271783</v>
      </c>
      <c r="V29" s="522">
        <f t="shared" si="12"/>
        <v>9.0989613</v>
      </c>
      <c r="W29" s="522">
        <f t="shared" si="13"/>
        <v>4.9630697999999995</v>
      </c>
      <c r="X29" s="522">
        <f t="shared" si="14"/>
        <v>14.062031099999999</v>
      </c>
    </row>
    <row r="30" spans="1:24" ht="12.75">
      <c r="A30" s="283">
        <v>20</v>
      </c>
      <c r="B30" s="20" t="s">
        <v>904</v>
      </c>
      <c r="C30" s="382">
        <v>34437.075</v>
      </c>
      <c r="D30" s="283">
        <v>0</v>
      </c>
      <c r="E30" s="283">
        <v>0</v>
      </c>
      <c r="F30" s="283">
        <v>0</v>
      </c>
      <c r="G30" s="382">
        <f t="shared" si="0"/>
        <v>34437.075</v>
      </c>
      <c r="H30" s="381">
        <v>244</v>
      </c>
      <c r="I30" s="380">
        <f t="shared" si="1"/>
        <v>1260.3969449999997</v>
      </c>
      <c r="J30" s="380">
        <f t="shared" si="2"/>
        <v>693.2183197499998</v>
      </c>
      <c r="K30" s="380">
        <f t="shared" si="3"/>
        <v>567.1786252499999</v>
      </c>
      <c r="L30" s="283">
        <v>0</v>
      </c>
      <c r="M30" s="380">
        <f t="shared" si="4"/>
        <v>252.0793889999999</v>
      </c>
      <c r="N30" s="380">
        <f t="shared" si="5"/>
        <v>42.01323149999998</v>
      </c>
      <c r="O30" s="380">
        <f t="shared" si="6"/>
        <v>42.01323149999998</v>
      </c>
      <c r="P30" s="380">
        <f t="shared" si="7"/>
        <v>42.01323149999998</v>
      </c>
      <c r="Q30" s="380">
        <f t="shared" si="8"/>
        <v>42.01323149999998</v>
      </c>
      <c r="R30" s="380">
        <f t="shared" si="9"/>
        <v>42.01323149999998</v>
      </c>
      <c r="S30" s="380">
        <f t="shared" si="10"/>
        <v>42.01323149999998</v>
      </c>
      <c r="T30" s="283">
        <v>150</v>
      </c>
      <c r="U30" s="380">
        <f t="shared" si="11"/>
        <v>18.905954174999994</v>
      </c>
      <c r="V30" s="522">
        <f t="shared" si="12"/>
        <v>20.796549592499993</v>
      </c>
      <c r="W30" s="522">
        <f t="shared" si="13"/>
        <v>11.343572505</v>
      </c>
      <c r="X30" s="522">
        <f t="shared" si="14"/>
        <v>32.14012209749999</v>
      </c>
    </row>
    <row r="31" spans="1:24" ht="12.75">
      <c r="A31" s="285">
        <v>21</v>
      </c>
      <c r="B31" s="20" t="s">
        <v>905</v>
      </c>
      <c r="C31" s="382">
        <v>23398</v>
      </c>
      <c r="D31" s="283">
        <v>0</v>
      </c>
      <c r="E31" s="283">
        <v>0</v>
      </c>
      <c r="F31" s="283">
        <v>0</v>
      </c>
      <c r="G31" s="382">
        <f t="shared" si="0"/>
        <v>23398</v>
      </c>
      <c r="H31" s="381">
        <v>244</v>
      </c>
      <c r="I31" s="380">
        <f t="shared" si="1"/>
        <v>856.3668</v>
      </c>
      <c r="J31" s="380">
        <f t="shared" si="2"/>
        <v>471.00174</v>
      </c>
      <c r="K31" s="380">
        <f t="shared" si="3"/>
        <v>385.36506</v>
      </c>
      <c r="L31" s="283">
        <v>0</v>
      </c>
      <c r="M31" s="380">
        <f t="shared" si="4"/>
        <v>171.27336</v>
      </c>
      <c r="N31" s="380">
        <f t="shared" si="5"/>
        <v>28.54556</v>
      </c>
      <c r="O31" s="380">
        <f t="shared" si="6"/>
        <v>28.54556</v>
      </c>
      <c r="P31" s="380">
        <f t="shared" si="7"/>
        <v>28.54556</v>
      </c>
      <c r="Q31" s="380">
        <f t="shared" si="8"/>
        <v>28.54556</v>
      </c>
      <c r="R31" s="380">
        <f t="shared" si="9"/>
        <v>28.54556</v>
      </c>
      <c r="S31" s="380">
        <f t="shared" si="10"/>
        <v>28.54556</v>
      </c>
      <c r="T31" s="283">
        <v>150</v>
      </c>
      <c r="U31" s="380">
        <f t="shared" si="11"/>
        <v>12.845502</v>
      </c>
      <c r="V31" s="522">
        <f t="shared" si="12"/>
        <v>14.1300522</v>
      </c>
      <c r="W31" s="522">
        <f t="shared" si="13"/>
        <v>7.707301200000001</v>
      </c>
      <c r="X31" s="522">
        <f t="shared" si="14"/>
        <v>21.8373534</v>
      </c>
    </row>
    <row r="32" spans="1:24" ht="12.75">
      <c r="A32" s="285">
        <v>22</v>
      </c>
      <c r="B32" s="20" t="s">
        <v>906</v>
      </c>
      <c r="C32" s="382">
        <v>24587.858333333334</v>
      </c>
      <c r="D32" s="283">
        <v>0</v>
      </c>
      <c r="E32" s="283">
        <v>0</v>
      </c>
      <c r="F32" s="283">
        <v>0</v>
      </c>
      <c r="G32" s="382">
        <f t="shared" si="0"/>
        <v>24587.858333333334</v>
      </c>
      <c r="H32" s="381">
        <v>244</v>
      </c>
      <c r="I32" s="380">
        <f t="shared" si="1"/>
        <v>899.915615</v>
      </c>
      <c r="J32" s="380">
        <f t="shared" si="2"/>
        <v>494.95358825000005</v>
      </c>
      <c r="K32" s="380">
        <f t="shared" si="3"/>
        <v>404.96202675</v>
      </c>
      <c r="L32" s="283">
        <v>0</v>
      </c>
      <c r="M32" s="380">
        <f t="shared" si="4"/>
        <v>179.983123</v>
      </c>
      <c r="N32" s="380">
        <f t="shared" si="5"/>
        <v>29.997187166666667</v>
      </c>
      <c r="O32" s="380">
        <f t="shared" si="6"/>
        <v>29.997187166666667</v>
      </c>
      <c r="P32" s="380">
        <f t="shared" si="7"/>
        <v>29.997187166666667</v>
      </c>
      <c r="Q32" s="380">
        <f t="shared" si="8"/>
        <v>29.997187166666667</v>
      </c>
      <c r="R32" s="380">
        <f t="shared" si="9"/>
        <v>29.997187166666667</v>
      </c>
      <c r="S32" s="380">
        <f t="shared" si="10"/>
        <v>29.997187166666667</v>
      </c>
      <c r="T32" s="283">
        <v>150</v>
      </c>
      <c r="U32" s="380">
        <f t="shared" si="11"/>
        <v>13.498734225000002</v>
      </c>
      <c r="V32" s="522">
        <f t="shared" si="12"/>
        <v>14.848607647500002</v>
      </c>
      <c r="W32" s="522">
        <f t="shared" si="13"/>
        <v>8.099240535</v>
      </c>
      <c r="X32" s="522">
        <f t="shared" si="14"/>
        <v>22.947848182500003</v>
      </c>
    </row>
    <row r="33" spans="1:24" ht="12.75">
      <c r="A33" s="342" t="s">
        <v>17</v>
      </c>
      <c r="B33" s="284"/>
      <c r="C33" s="382">
        <f>SUM(C11:C32)</f>
        <v>555980.2583333332</v>
      </c>
      <c r="D33" s="283">
        <f>SUM(D11:D32)</f>
        <v>0</v>
      </c>
      <c r="E33" s="283">
        <f>SUM(E11:E32)</f>
        <v>0</v>
      </c>
      <c r="F33" s="283">
        <f>SUM(F11:F32)</f>
        <v>0</v>
      </c>
      <c r="G33" s="382">
        <f>SUM(G11:G32)</f>
        <v>555980.2583333332</v>
      </c>
      <c r="H33" s="381">
        <v>244</v>
      </c>
      <c r="I33" s="380">
        <f>SUM(I11:I32)</f>
        <v>20348.877455</v>
      </c>
      <c r="J33" s="380">
        <f aca="true" t="shared" si="15" ref="J33:U33">SUM(J11:J32)</f>
        <v>11191.882600249999</v>
      </c>
      <c r="K33" s="380">
        <f t="shared" si="15"/>
        <v>9156.994854749999</v>
      </c>
      <c r="L33" s="380">
        <f t="shared" si="15"/>
        <v>0</v>
      </c>
      <c r="M33" s="380">
        <f t="shared" si="15"/>
        <v>4069.7754910000003</v>
      </c>
      <c r="N33" s="380">
        <f t="shared" si="15"/>
        <v>678.2959151666666</v>
      </c>
      <c r="O33" s="380">
        <f t="shared" si="15"/>
        <v>678.2959151666666</v>
      </c>
      <c r="P33" s="380">
        <f t="shared" si="15"/>
        <v>678.2959151666666</v>
      </c>
      <c r="Q33" s="380">
        <f t="shared" si="15"/>
        <v>678.2959151666666</v>
      </c>
      <c r="R33" s="380">
        <f t="shared" si="15"/>
        <v>678.2959151666666</v>
      </c>
      <c r="S33" s="380">
        <f t="shared" si="15"/>
        <v>678.2959151666666</v>
      </c>
      <c r="T33" s="382">
        <v>150</v>
      </c>
      <c r="U33" s="380">
        <f t="shared" si="15"/>
        <v>305.23316182499997</v>
      </c>
      <c r="V33" s="522">
        <f>SUM(V11:V32)</f>
        <v>335.7564780075</v>
      </c>
      <c r="W33" s="522">
        <f>SUM(W11:W32)</f>
        <v>183.139897095</v>
      </c>
      <c r="X33" s="522">
        <f>SUM(X11:X32)</f>
        <v>518.8963751025001</v>
      </c>
    </row>
    <row r="34" spans="1:21" ht="12.75">
      <c r="A34" s="286"/>
      <c r="B34" s="286"/>
      <c r="C34" s="286"/>
      <c r="D34" s="286"/>
      <c r="E34" s="286"/>
      <c r="F34" s="286"/>
      <c r="G34" s="286"/>
      <c r="H34" s="286"/>
      <c r="I34" s="279"/>
      <c r="J34" s="279"/>
      <c r="K34" s="279"/>
      <c r="L34" s="279"/>
      <c r="M34" s="279"/>
      <c r="N34" s="279"/>
      <c r="O34" s="279"/>
      <c r="P34" s="279"/>
      <c r="Q34" s="279"/>
      <c r="R34" s="279"/>
      <c r="S34" s="279"/>
      <c r="T34" s="279"/>
      <c r="U34" s="279"/>
    </row>
    <row r="35" spans="1:21" ht="12.75">
      <c r="A35" s="287" t="s">
        <v>8</v>
      </c>
      <c r="B35" s="288"/>
      <c r="C35" s="288"/>
      <c r="D35" s="286"/>
      <c r="E35" s="286"/>
      <c r="F35" s="286"/>
      <c r="G35" s="286"/>
      <c r="H35" s="286"/>
      <c r="I35" s="279"/>
      <c r="J35" s="279"/>
      <c r="K35" s="279"/>
      <c r="L35" s="279"/>
      <c r="M35" s="279"/>
      <c r="N35" s="279"/>
      <c r="O35" s="279"/>
      <c r="P35" s="279"/>
      <c r="Q35" s="279"/>
      <c r="R35" s="279"/>
      <c r="S35" s="279"/>
      <c r="T35" s="279"/>
      <c r="U35" s="279"/>
    </row>
    <row r="36" spans="1:21" ht="12.75">
      <c r="A36" s="289" t="s">
        <v>9</v>
      </c>
      <c r="B36" s="289"/>
      <c r="C36" s="289"/>
      <c r="I36" s="279"/>
      <c r="J36" s="279"/>
      <c r="K36" s="279"/>
      <c r="L36" s="279"/>
      <c r="M36" s="279"/>
      <c r="N36" s="279"/>
      <c r="O36" s="279"/>
      <c r="P36" s="279"/>
      <c r="Q36" s="279"/>
      <c r="R36" s="279"/>
      <c r="S36" s="279"/>
      <c r="T36" s="279"/>
      <c r="U36" s="279"/>
    </row>
    <row r="37" spans="1:21" ht="12.75">
      <c r="A37" s="289" t="s">
        <v>10</v>
      </c>
      <c r="B37" s="289"/>
      <c r="C37" s="289"/>
      <c r="I37" s="279"/>
      <c r="J37" s="279"/>
      <c r="K37" s="279"/>
      <c r="L37" s="279"/>
      <c r="M37" s="279"/>
      <c r="N37" s="279"/>
      <c r="O37" s="279"/>
      <c r="P37" s="279"/>
      <c r="Q37" s="279"/>
      <c r="R37" s="279"/>
      <c r="S37" s="279"/>
      <c r="T37" s="279"/>
      <c r="U37" s="279"/>
    </row>
    <row r="38" spans="1:21" ht="12.75">
      <c r="A38" s="289"/>
      <c r="B38" s="289"/>
      <c r="C38" s="289"/>
      <c r="I38" s="279"/>
      <c r="J38" s="279"/>
      <c r="K38" s="279"/>
      <c r="L38" s="279"/>
      <c r="M38" s="279"/>
      <c r="N38" s="279"/>
      <c r="O38" s="279"/>
      <c r="P38" s="279"/>
      <c r="Q38" s="279"/>
      <c r="R38" s="279"/>
      <c r="S38" s="279"/>
      <c r="T38" s="279"/>
      <c r="U38" s="279"/>
    </row>
    <row r="39" spans="1:21" ht="12.75">
      <c r="A39" s="289"/>
      <c r="B39" s="289"/>
      <c r="C39" s="289"/>
      <c r="I39" s="279"/>
      <c r="J39" s="279"/>
      <c r="K39" s="279"/>
      <c r="L39" s="279"/>
      <c r="M39" s="279"/>
      <c r="N39" s="279"/>
      <c r="O39" s="279"/>
      <c r="P39" s="279"/>
      <c r="Q39" s="279"/>
      <c r="R39" s="279"/>
      <c r="S39" s="279"/>
      <c r="T39" s="279"/>
      <c r="U39" s="279"/>
    </row>
    <row r="40" spans="1:21" ht="12.75" customHeight="1">
      <c r="A40" s="289" t="s">
        <v>12</v>
      </c>
      <c r="H40" s="289"/>
      <c r="I40" s="279"/>
      <c r="J40" s="289"/>
      <c r="K40" s="289"/>
      <c r="L40" s="289"/>
      <c r="M40" s="289"/>
      <c r="N40" s="289"/>
      <c r="O40" s="289"/>
      <c r="P40" s="289"/>
      <c r="Q40" s="641" t="s">
        <v>1040</v>
      </c>
      <c r="R40" s="641"/>
      <c r="S40" s="641"/>
      <c r="T40" s="641"/>
      <c r="U40" s="641"/>
    </row>
    <row r="41" spans="9:21" ht="12.75" customHeight="1">
      <c r="I41" s="289"/>
      <c r="J41" s="544"/>
      <c r="K41" s="544"/>
      <c r="L41" s="544"/>
      <c r="M41" s="544"/>
      <c r="N41" s="544"/>
      <c r="O41" s="544"/>
      <c r="P41" s="544"/>
      <c r="Q41" s="641"/>
      <c r="R41" s="641"/>
      <c r="S41" s="641"/>
      <c r="T41" s="641"/>
      <c r="U41" s="641"/>
    </row>
    <row r="42" spans="9:21" ht="12.75" customHeight="1">
      <c r="I42" s="544"/>
      <c r="J42" s="544"/>
      <c r="K42" s="544"/>
      <c r="L42" s="544"/>
      <c r="M42" s="544"/>
      <c r="N42" s="544"/>
      <c r="O42" s="544"/>
      <c r="P42" s="544"/>
      <c r="Q42" s="641"/>
      <c r="R42" s="641"/>
      <c r="S42" s="641"/>
      <c r="T42" s="641"/>
      <c r="U42" s="641"/>
    </row>
    <row r="43" spans="1:21" ht="12.75" customHeight="1">
      <c r="A43" s="289"/>
      <c r="B43" s="289"/>
      <c r="I43" s="279"/>
      <c r="J43" s="289"/>
      <c r="K43" s="289"/>
      <c r="L43" s="289"/>
      <c r="M43" s="289"/>
      <c r="N43" s="289"/>
      <c r="O43" s="289"/>
      <c r="P43" s="289"/>
      <c r="Q43" s="641"/>
      <c r="R43" s="641"/>
      <c r="S43" s="641"/>
      <c r="T43" s="641"/>
      <c r="U43" s="641"/>
    </row>
    <row r="45" spans="1:21" ht="12.75">
      <c r="A45" s="861"/>
      <c r="B45" s="861"/>
      <c r="C45" s="861"/>
      <c r="D45" s="861"/>
      <c r="E45" s="861"/>
      <c r="F45" s="861"/>
      <c r="G45" s="861"/>
      <c r="H45" s="861"/>
      <c r="I45" s="861"/>
      <c r="J45" s="861"/>
      <c r="K45" s="861"/>
      <c r="L45" s="861"/>
      <c r="M45" s="861"/>
      <c r="N45" s="861"/>
      <c r="O45" s="861"/>
      <c r="P45" s="861"/>
      <c r="Q45" s="861"/>
      <c r="R45" s="861"/>
      <c r="S45" s="861"/>
      <c r="T45" s="861"/>
      <c r="U45" s="861"/>
    </row>
  </sheetData>
  <sheetProtection/>
  <mergeCells count="17">
    <mergeCell ref="G1:I1"/>
    <mergeCell ref="A2:U2"/>
    <mergeCell ref="A3:U3"/>
    <mergeCell ref="A4:U5"/>
    <mergeCell ref="A6:U6"/>
    <mergeCell ref="A7:B7"/>
    <mergeCell ref="L7:U7"/>
    <mergeCell ref="A45:U45"/>
    <mergeCell ref="T1:U1"/>
    <mergeCell ref="A8:A9"/>
    <mergeCell ref="B8:B9"/>
    <mergeCell ref="C8:G8"/>
    <mergeCell ref="H8:H9"/>
    <mergeCell ref="I8:L8"/>
    <mergeCell ref="M8:S8"/>
    <mergeCell ref="Q40:U43"/>
    <mergeCell ref="T8:U8"/>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83" r:id="rId1"/>
</worksheet>
</file>

<file path=xl/worksheets/sheet59.xml><?xml version="1.0" encoding="utf-8"?>
<worksheet xmlns="http://schemas.openxmlformats.org/spreadsheetml/2006/main" xmlns:r="http://schemas.openxmlformats.org/officeDocument/2006/relationships">
  <sheetPr>
    <pageSetUpPr fitToPage="1"/>
  </sheetPr>
  <dimension ref="A1:T45"/>
  <sheetViews>
    <sheetView view="pageBreakPreview" zoomScaleNormal="70" zoomScaleSheetLayoutView="100" zoomScalePageLayoutView="0" workbookViewId="0" topLeftCell="A22">
      <selection activeCell="N48" sqref="N48"/>
    </sheetView>
  </sheetViews>
  <sheetFormatPr defaultColWidth="9.140625" defaultRowHeight="12.75"/>
  <cols>
    <col min="1" max="1" width="5.57421875" style="279" customWidth="1"/>
    <col min="2" max="2" width="15.8515625" style="279" customWidth="1"/>
    <col min="3" max="3" width="10.28125" style="279" customWidth="1"/>
    <col min="4" max="4" width="12.8515625" style="279" customWidth="1"/>
    <col min="5" max="5" width="8.7109375" style="265" customWidth="1"/>
    <col min="6" max="7" width="8.00390625" style="265" customWidth="1"/>
    <col min="8" max="10" width="8.140625" style="265" customWidth="1"/>
    <col min="11" max="11" width="8.421875" style="265" customWidth="1"/>
    <col min="12" max="12" width="8.140625" style="265" customWidth="1"/>
    <col min="13" max="14" width="8.8515625" style="265" customWidth="1"/>
    <col min="15" max="15" width="8.140625" style="265" customWidth="1"/>
    <col min="16" max="16" width="9.140625" style="279" customWidth="1"/>
    <col min="17" max="17" width="12.421875" style="279" customWidth="1"/>
    <col min="18" max="18" width="9.57421875" style="265" bestFit="1" customWidth="1"/>
    <col min="19" max="16384" width="9.140625" style="265" customWidth="1"/>
  </cols>
  <sheetData>
    <row r="1" spans="4:15" ht="12.75" customHeight="1">
      <c r="D1" s="874"/>
      <c r="E1" s="874"/>
      <c r="F1" s="279"/>
      <c r="G1" s="279"/>
      <c r="H1" s="279"/>
      <c r="I1" s="279"/>
      <c r="J1" s="279"/>
      <c r="K1" s="279"/>
      <c r="L1" s="279"/>
      <c r="M1" s="876" t="s">
        <v>532</v>
      </c>
      <c r="N1" s="876"/>
      <c r="O1" s="876"/>
    </row>
    <row r="2" spans="1:15" ht="15.75">
      <c r="A2" s="872" t="s">
        <v>0</v>
      </c>
      <c r="B2" s="872"/>
      <c r="C2" s="872"/>
      <c r="D2" s="872"/>
      <c r="E2" s="872"/>
      <c r="F2" s="872"/>
      <c r="G2" s="872"/>
      <c r="H2" s="872"/>
      <c r="I2" s="872"/>
      <c r="J2" s="872"/>
      <c r="K2" s="872"/>
      <c r="L2" s="872"/>
      <c r="M2" s="872"/>
      <c r="N2" s="872"/>
      <c r="O2" s="872"/>
    </row>
    <row r="3" spans="1:15" ht="18">
      <c r="A3" s="873" t="s">
        <v>697</v>
      </c>
      <c r="B3" s="873"/>
      <c r="C3" s="873"/>
      <c r="D3" s="873"/>
      <c r="E3" s="873"/>
      <c r="F3" s="873"/>
      <c r="G3" s="873"/>
      <c r="H3" s="873"/>
      <c r="I3" s="873"/>
      <c r="J3" s="873"/>
      <c r="K3" s="873"/>
      <c r="L3" s="873"/>
      <c r="M3" s="873"/>
      <c r="N3" s="873"/>
      <c r="O3" s="873"/>
    </row>
    <row r="4" spans="1:15" ht="12.75" customHeight="1">
      <c r="A4" s="871" t="s">
        <v>707</v>
      </c>
      <c r="B4" s="871"/>
      <c r="C4" s="871"/>
      <c r="D4" s="871"/>
      <c r="E4" s="871"/>
      <c r="F4" s="871"/>
      <c r="G4" s="871"/>
      <c r="H4" s="871"/>
      <c r="I4" s="871"/>
      <c r="J4" s="871"/>
      <c r="K4" s="871"/>
      <c r="L4" s="871"/>
      <c r="M4" s="871"/>
      <c r="N4" s="871"/>
      <c r="O4" s="871"/>
    </row>
    <row r="5" spans="1:17" s="266" customFormat="1" ht="7.5" customHeight="1">
      <c r="A5" s="871"/>
      <c r="B5" s="871"/>
      <c r="C5" s="871"/>
      <c r="D5" s="871"/>
      <c r="E5" s="871"/>
      <c r="F5" s="871"/>
      <c r="G5" s="871"/>
      <c r="H5" s="871"/>
      <c r="I5" s="871"/>
      <c r="J5" s="871"/>
      <c r="K5" s="871"/>
      <c r="L5" s="871"/>
      <c r="M5" s="871"/>
      <c r="N5" s="871"/>
      <c r="O5" s="871"/>
      <c r="P5" s="336"/>
      <c r="Q5" s="336"/>
    </row>
    <row r="6" spans="1:15" ht="12.75">
      <c r="A6" s="875"/>
      <c r="B6" s="875"/>
      <c r="C6" s="875"/>
      <c r="D6" s="875"/>
      <c r="E6" s="875"/>
      <c r="F6" s="875"/>
      <c r="G6" s="875"/>
      <c r="H6" s="875"/>
      <c r="I6" s="875"/>
      <c r="J6" s="875"/>
      <c r="K6" s="875"/>
      <c r="L6" s="875"/>
      <c r="M6" s="875"/>
      <c r="N6" s="875"/>
      <c r="O6" s="875"/>
    </row>
    <row r="7" spans="1:15" ht="12.75">
      <c r="A7" s="866" t="s">
        <v>160</v>
      </c>
      <c r="B7" s="866"/>
      <c r="D7" s="280"/>
      <c r="E7" s="279"/>
      <c r="F7" s="279"/>
      <c r="G7" s="279"/>
      <c r="H7" s="862"/>
      <c r="I7" s="862"/>
      <c r="J7" s="862"/>
      <c r="K7" s="862"/>
      <c r="L7" s="862"/>
      <c r="M7" s="862"/>
      <c r="N7" s="862"/>
      <c r="O7" s="862"/>
    </row>
    <row r="8" spans="1:17" ht="39" customHeight="1">
      <c r="A8" s="805" t="s">
        <v>2</v>
      </c>
      <c r="B8" s="805" t="s">
        <v>3</v>
      </c>
      <c r="C8" s="877" t="s">
        <v>483</v>
      </c>
      <c r="D8" s="867" t="s">
        <v>83</v>
      </c>
      <c r="E8" s="863" t="s">
        <v>84</v>
      </c>
      <c r="F8" s="864"/>
      <c r="G8" s="864"/>
      <c r="H8" s="865"/>
      <c r="I8" s="805" t="s">
        <v>648</v>
      </c>
      <c r="J8" s="805"/>
      <c r="K8" s="805"/>
      <c r="L8" s="805"/>
      <c r="M8" s="805"/>
      <c r="N8" s="805"/>
      <c r="O8" s="805"/>
      <c r="P8" s="869" t="s">
        <v>847</v>
      </c>
      <c r="Q8" s="869"/>
    </row>
    <row r="9" spans="1:17" ht="44.25" customHeight="1">
      <c r="A9" s="805"/>
      <c r="B9" s="805"/>
      <c r="C9" s="878"/>
      <c r="D9" s="868"/>
      <c r="E9" s="281" t="s">
        <v>88</v>
      </c>
      <c r="F9" s="281" t="s">
        <v>19</v>
      </c>
      <c r="G9" s="281" t="s">
        <v>41</v>
      </c>
      <c r="H9" s="281" t="s">
        <v>684</v>
      </c>
      <c r="I9" s="281" t="s">
        <v>17</v>
      </c>
      <c r="J9" s="281" t="s">
        <v>908</v>
      </c>
      <c r="K9" s="281" t="s">
        <v>909</v>
      </c>
      <c r="L9" s="281" t="s">
        <v>910</v>
      </c>
      <c r="M9" s="281" t="s">
        <v>911</v>
      </c>
      <c r="N9" s="281" t="s">
        <v>912</v>
      </c>
      <c r="O9" s="281" t="s">
        <v>913</v>
      </c>
      <c r="P9" s="281" t="s">
        <v>860</v>
      </c>
      <c r="Q9" s="281" t="s">
        <v>858</v>
      </c>
    </row>
    <row r="10" spans="1:17" s="343" customFormat="1" ht="12.75">
      <c r="A10" s="341">
        <v>1</v>
      </c>
      <c r="B10" s="341">
        <v>2</v>
      </c>
      <c r="C10" s="341">
        <v>3</v>
      </c>
      <c r="D10" s="341">
        <v>4</v>
      </c>
      <c r="E10" s="341">
        <v>5</v>
      </c>
      <c r="F10" s="341">
        <v>6</v>
      </c>
      <c r="G10" s="341">
        <v>7</v>
      </c>
      <c r="H10" s="341">
        <v>8</v>
      </c>
      <c r="I10" s="341">
        <v>9</v>
      </c>
      <c r="J10" s="341">
        <v>10</v>
      </c>
      <c r="K10" s="341">
        <v>11</v>
      </c>
      <c r="L10" s="341">
        <v>12</v>
      </c>
      <c r="M10" s="341">
        <v>13</v>
      </c>
      <c r="N10" s="341"/>
      <c r="O10" s="341">
        <v>14</v>
      </c>
      <c r="P10" s="341">
        <v>15</v>
      </c>
      <c r="Q10" s="341">
        <v>16</v>
      </c>
    </row>
    <row r="11" spans="1:20" ht="12.75">
      <c r="A11" s="283">
        <v>1</v>
      </c>
      <c r="B11" s="284" t="s">
        <v>886</v>
      </c>
      <c r="C11" s="284">
        <v>0</v>
      </c>
      <c r="D11" s="314">
        <v>0</v>
      </c>
      <c r="E11" s="284">
        <v>0</v>
      </c>
      <c r="F11" s="284">
        <v>0</v>
      </c>
      <c r="G11" s="284">
        <v>0</v>
      </c>
      <c r="H11" s="284">
        <v>0</v>
      </c>
      <c r="I11" s="284">
        <v>0</v>
      </c>
      <c r="J11" s="284">
        <v>0</v>
      </c>
      <c r="K11" s="284">
        <v>0</v>
      </c>
      <c r="L11" s="284">
        <v>0</v>
      </c>
      <c r="M11" s="284">
        <v>0</v>
      </c>
      <c r="N11" s="284"/>
      <c r="O11" s="284">
        <v>0</v>
      </c>
      <c r="P11" s="284">
        <v>0</v>
      </c>
      <c r="Q11" s="284">
        <v>0</v>
      </c>
      <c r="R11" s="265">
        <f>F11*3000/100000</f>
        <v>0</v>
      </c>
      <c r="S11" s="265">
        <f>G11*2000/100000</f>
        <v>0</v>
      </c>
      <c r="T11" s="522">
        <f>SUM(R11:S11)</f>
        <v>0</v>
      </c>
    </row>
    <row r="12" spans="1:20" ht="12.75">
      <c r="A12" s="283">
        <v>2</v>
      </c>
      <c r="B12" s="284" t="s">
        <v>887</v>
      </c>
      <c r="C12" s="284">
        <v>0</v>
      </c>
      <c r="D12" s="314">
        <v>0</v>
      </c>
      <c r="E12" s="284">
        <v>0</v>
      </c>
      <c r="F12" s="284">
        <v>0</v>
      </c>
      <c r="G12" s="284">
        <v>0</v>
      </c>
      <c r="H12" s="284">
        <v>0</v>
      </c>
      <c r="I12" s="284">
        <v>0</v>
      </c>
      <c r="J12" s="284">
        <v>0</v>
      </c>
      <c r="K12" s="284">
        <v>0</v>
      </c>
      <c r="L12" s="284">
        <v>0</v>
      </c>
      <c r="M12" s="284">
        <v>0</v>
      </c>
      <c r="N12" s="284"/>
      <c r="O12" s="284">
        <v>0</v>
      </c>
      <c r="P12" s="284">
        <v>0</v>
      </c>
      <c r="Q12" s="284">
        <v>0</v>
      </c>
      <c r="R12" s="265">
        <f aca="true" t="shared" si="0" ref="R12:R32">F12*3000/100000</f>
        <v>0</v>
      </c>
      <c r="S12" s="265">
        <f aca="true" t="shared" si="1" ref="S12:S32">G12*2000/100000</f>
        <v>0</v>
      </c>
      <c r="T12" s="522">
        <f aca="true" t="shared" si="2" ref="T12:T32">SUM(R12:S12)</f>
        <v>0</v>
      </c>
    </row>
    <row r="13" spans="1:20" ht="12.75">
      <c r="A13" s="283">
        <v>3</v>
      </c>
      <c r="B13" s="284" t="s">
        <v>907</v>
      </c>
      <c r="C13" s="284">
        <v>0</v>
      </c>
      <c r="D13" s="314">
        <v>0</v>
      </c>
      <c r="E13" s="284">
        <v>0</v>
      </c>
      <c r="F13" s="284">
        <v>0</v>
      </c>
      <c r="G13" s="284">
        <v>0</v>
      </c>
      <c r="H13" s="284">
        <v>0</v>
      </c>
      <c r="I13" s="284">
        <v>0</v>
      </c>
      <c r="J13" s="284">
        <v>0</v>
      </c>
      <c r="K13" s="284">
        <v>0</v>
      </c>
      <c r="L13" s="284">
        <v>0</v>
      </c>
      <c r="M13" s="284">
        <v>0</v>
      </c>
      <c r="N13" s="284"/>
      <c r="O13" s="284">
        <v>0</v>
      </c>
      <c r="P13" s="284">
        <v>0</v>
      </c>
      <c r="Q13" s="284">
        <v>0</v>
      </c>
      <c r="R13" s="265">
        <f t="shared" si="0"/>
        <v>0</v>
      </c>
      <c r="S13" s="265">
        <f t="shared" si="1"/>
        <v>0</v>
      </c>
      <c r="T13" s="522">
        <f t="shared" si="2"/>
        <v>0</v>
      </c>
    </row>
    <row r="14" spans="1:20" ht="12.75">
      <c r="A14" s="283">
        <v>4</v>
      </c>
      <c r="B14" s="284" t="s">
        <v>888</v>
      </c>
      <c r="C14" s="284">
        <v>752</v>
      </c>
      <c r="D14" s="314">
        <v>302</v>
      </c>
      <c r="E14" s="379">
        <f>C14*D14*150/1000000</f>
        <v>34.0656</v>
      </c>
      <c r="F14" s="379">
        <f>E14*70/100</f>
        <v>23.84592</v>
      </c>
      <c r="G14" s="379">
        <f>E14*30/100</f>
        <v>10.21968</v>
      </c>
      <c r="H14" s="284">
        <v>0</v>
      </c>
      <c r="I14" s="379">
        <f>(C14*D14*40/1000000)*9/12</f>
        <v>6.8131200000000005</v>
      </c>
      <c r="J14" s="379">
        <f>I14/6</f>
        <v>1.13552</v>
      </c>
      <c r="K14" s="379">
        <f>I14/6</f>
        <v>1.13552</v>
      </c>
      <c r="L14" s="379">
        <f>I14/6</f>
        <v>1.13552</v>
      </c>
      <c r="M14" s="379">
        <f>I14/6</f>
        <v>1.13552</v>
      </c>
      <c r="N14" s="379">
        <f>I14/6</f>
        <v>1.13552</v>
      </c>
      <c r="O14" s="379">
        <f>I14/6</f>
        <v>1.13552</v>
      </c>
      <c r="P14" s="284">
        <v>150</v>
      </c>
      <c r="Q14" s="379">
        <f>E14*1500/100000</f>
        <v>0.5109840000000001</v>
      </c>
      <c r="R14" s="522">
        <f t="shared" si="0"/>
        <v>0.7153776</v>
      </c>
      <c r="S14" s="522">
        <f t="shared" si="1"/>
        <v>0.2043936</v>
      </c>
      <c r="T14" s="522">
        <f t="shared" si="2"/>
        <v>0.9197712</v>
      </c>
    </row>
    <row r="15" spans="1:20" ht="12.75">
      <c r="A15" s="283">
        <v>5</v>
      </c>
      <c r="B15" s="284" t="s">
        <v>889</v>
      </c>
      <c r="C15" s="284">
        <v>0</v>
      </c>
      <c r="D15" s="314">
        <v>0</v>
      </c>
      <c r="E15" s="379">
        <f>C15*D15*150/1000000</f>
        <v>0</v>
      </c>
      <c r="F15" s="379">
        <f>E15*70/100</f>
        <v>0</v>
      </c>
      <c r="G15" s="379">
        <f>E15*30/100</f>
        <v>0</v>
      </c>
      <c r="H15" s="284">
        <v>0</v>
      </c>
      <c r="I15" s="379">
        <f>(C15*D15*40/1000000)*9/12</f>
        <v>0</v>
      </c>
      <c r="J15" s="379">
        <f>I15/6</f>
        <v>0</v>
      </c>
      <c r="K15" s="379">
        <f>I15/6</f>
        <v>0</v>
      </c>
      <c r="L15" s="379">
        <f>I15/6</f>
        <v>0</v>
      </c>
      <c r="M15" s="379">
        <f>I15/6</f>
        <v>0</v>
      </c>
      <c r="N15" s="379">
        <f>I15/6</f>
        <v>0</v>
      </c>
      <c r="O15" s="379">
        <f>I15/6</f>
        <v>0</v>
      </c>
      <c r="P15" s="284">
        <v>0</v>
      </c>
      <c r="Q15" s="379">
        <f>E15*1500/100000</f>
        <v>0</v>
      </c>
      <c r="R15" s="522">
        <f t="shared" si="0"/>
        <v>0</v>
      </c>
      <c r="S15" s="522">
        <f t="shared" si="1"/>
        <v>0</v>
      </c>
      <c r="T15" s="522">
        <f t="shared" si="2"/>
        <v>0</v>
      </c>
    </row>
    <row r="16" spans="1:20" ht="12.75">
      <c r="A16" s="283">
        <v>6</v>
      </c>
      <c r="B16" s="284" t="s">
        <v>890</v>
      </c>
      <c r="C16" s="284">
        <v>1542</v>
      </c>
      <c r="D16" s="314">
        <v>302</v>
      </c>
      <c r="E16" s="379">
        <f>C16*D16*150/1000000</f>
        <v>69.8526</v>
      </c>
      <c r="F16" s="379">
        <f>E16*70/100</f>
        <v>48.89682</v>
      </c>
      <c r="G16" s="379">
        <f>E16*30/100</f>
        <v>20.95578</v>
      </c>
      <c r="H16" s="284">
        <v>0</v>
      </c>
      <c r="I16" s="379">
        <f>(C16*D16*40/1000000)*9/12</f>
        <v>13.97052</v>
      </c>
      <c r="J16" s="379">
        <f>I16/6</f>
        <v>2.32842</v>
      </c>
      <c r="K16" s="379">
        <f>I16/6</f>
        <v>2.32842</v>
      </c>
      <c r="L16" s="379">
        <f>I16/6</f>
        <v>2.32842</v>
      </c>
      <c r="M16" s="379">
        <f>I16/6</f>
        <v>2.32842</v>
      </c>
      <c r="N16" s="379">
        <f>I16/6</f>
        <v>2.32842</v>
      </c>
      <c r="O16" s="379">
        <f>I16/6</f>
        <v>2.32842</v>
      </c>
      <c r="P16" s="284">
        <v>150</v>
      </c>
      <c r="Q16" s="379">
        <f>E16*1500/100000</f>
        <v>1.0477889999999999</v>
      </c>
      <c r="R16" s="522">
        <f t="shared" si="0"/>
        <v>1.4669046</v>
      </c>
      <c r="S16" s="522">
        <f t="shared" si="1"/>
        <v>0.41911560000000003</v>
      </c>
      <c r="T16" s="522">
        <f t="shared" si="2"/>
        <v>1.8860202</v>
      </c>
    </row>
    <row r="17" spans="1:20" ht="12.75">
      <c r="A17" s="283">
        <v>7</v>
      </c>
      <c r="B17" s="284" t="s">
        <v>891</v>
      </c>
      <c r="C17" s="284">
        <v>0</v>
      </c>
      <c r="D17" s="314">
        <v>0</v>
      </c>
      <c r="E17" s="284">
        <v>0</v>
      </c>
      <c r="F17" s="284">
        <v>0</v>
      </c>
      <c r="G17" s="284">
        <v>0</v>
      </c>
      <c r="H17" s="284">
        <v>0</v>
      </c>
      <c r="I17" s="284">
        <v>0</v>
      </c>
      <c r="J17" s="284">
        <v>0</v>
      </c>
      <c r="K17" s="284">
        <v>0</v>
      </c>
      <c r="L17" s="284">
        <v>0</v>
      </c>
      <c r="M17" s="284">
        <v>0</v>
      </c>
      <c r="N17" s="284"/>
      <c r="O17" s="284">
        <v>0</v>
      </c>
      <c r="P17" s="284">
        <v>0</v>
      </c>
      <c r="Q17" s="284">
        <v>0</v>
      </c>
      <c r="R17" s="265">
        <f t="shared" si="0"/>
        <v>0</v>
      </c>
      <c r="S17" s="265">
        <f t="shared" si="1"/>
        <v>0</v>
      </c>
      <c r="T17" s="522">
        <f t="shared" si="2"/>
        <v>0</v>
      </c>
    </row>
    <row r="18" spans="1:20" ht="12.75">
      <c r="A18" s="283">
        <v>8</v>
      </c>
      <c r="B18" s="284" t="s">
        <v>892</v>
      </c>
      <c r="C18" s="284">
        <v>0</v>
      </c>
      <c r="D18" s="314">
        <v>0</v>
      </c>
      <c r="E18" s="284">
        <v>0</v>
      </c>
      <c r="F18" s="284">
        <v>0</v>
      </c>
      <c r="G18" s="284">
        <v>0</v>
      </c>
      <c r="H18" s="284">
        <v>0</v>
      </c>
      <c r="I18" s="284">
        <v>0</v>
      </c>
      <c r="J18" s="284">
        <v>0</v>
      </c>
      <c r="K18" s="284">
        <v>0</v>
      </c>
      <c r="L18" s="284">
        <v>0</v>
      </c>
      <c r="M18" s="284">
        <v>0</v>
      </c>
      <c r="N18" s="284"/>
      <c r="O18" s="284">
        <v>0</v>
      </c>
      <c r="P18" s="284">
        <v>0</v>
      </c>
      <c r="Q18" s="284">
        <v>0</v>
      </c>
      <c r="R18" s="265">
        <f t="shared" si="0"/>
        <v>0</v>
      </c>
      <c r="S18" s="265">
        <f t="shared" si="1"/>
        <v>0</v>
      </c>
      <c r="T18" s="522">
        <f t="shared" si="2"/>
        <v>0</v>
      </c>
    </row>
    <row r="19" spans="1:20" ht="12.75">
      <c r="A19" s="283">
        <v>9</v>
      </c>
      <c r="B19" s="284" t="s">
        <v>893</v>
      </c>
      <c r="C19" s="284">
        <v>0</v>
      </c>
      <c r="D19" s="314">
        <v>0</v>
      </c>
      <c r="E19" s="284">
        <v>0</v>
      </c>
      <c r="F19" s="284">
        <v>0</v>
      </c>
      <c r="G19" s="284">
        <v>0</v>
      </c>
      <c r="H19" s="284">
        <v>0</v>
      </c>
      <c r="I19" s="284">
        <v>0</v>
      </c>
      <c r="J19" s="284">
        <v>0</v>
      </c>
      <c r="K19" s="284">
        <v>0</v>
      </c>
      <c r="L19" s="284">
        <v>0</v>
      </c>
      <c r="M19" s="284">
        <v>0</v>
      </c>
      <c r="N19" s="284"/>
      <c r="O19" s="284">
        <v>0</v>
      </c>
      <c r="P19" s="284">
        <v>0</v>
      </c>
      <c r="Q19" s="284">
        <v>0</v>
      </c>
      <c r="R19" s="265">
        <f t="shared" si="0"/>
        <v>0</v>
      </c>
      <c r="S19" s="265">
        <f t="shared" si="1"/>
        <v>0</v>
      </c>
      <c r="T19" s="522">
        <f t="shared" si="2"/>
        <v>0</v>
      </c>
    </row>
    <row r="20" spans="1:20" ht="12.75">
      <c r="A20" s="283">
        <v>10</v>
      </c>
      <c r="B20" s="284" t="s">
        <v>894</v>
      </c>
      <c r="C20" s="284">
        <v>0</v>
      </c>
      <c r="D20" s="314">
        <v>0</v>
      </c>
      <c r="E20" s="284">
        <v>0</v>
      </c>
      <c r="F20" s="284">
        <v>0</v>
      </c>
      <c r="G20" s="284">
        <v>0</v>
      </c>
      <c r="H20" s="284">
        <v>0</v>
      </c>
      <c r="I20" s="284">
        <v>0</v>
      </c>
      <c r="J20" s="284">
        <v>0</v>
      </c>
      <c r="K20" s="284">
        <v>0</v>
      </c>
      <c r="L20" s="284">
        <v>0</v>
      </c>
      <c r="M20" s="284">
        <v>0</v>
      </c>
      <c r="N20" s="284"/>
      <c r="O20" s="284">
        <v>0</v>
      </c>
      <c r="P20" s="284">
        <v>0</v>
      </c>
      <c r="Q20" s="284">
        <v>0</v>
      </c>
      <c r="R20" s="265">
        <f t="shared" si="0"/>
        <v>0</v>
      </c>
      <c r="S20" s="265">
        <f t="shared" si="1"/>
        <v>0</v>
      </c>
      <c r="T20" s="522">
        <f t="shared" si="2"/>
        <v>0</v>
      </c>
    </row>
    <row r="21" spans="1:20" ht="12.75">
      <c r="A21" s="283">
        <v>11</v>
      </c>
      <c r="B21" s="284" t="s">
        <v>895</v>
      </c>
      <c r="C21" s="284">
        <v>0</v>
      </c>
      <c r="D21" s="314">
        <v>0</v>
      </c>
      <c r="E21" s="284">
        <v>0</v>
      </c>
      <c r="F21" s="284">
        <v>0</v>
      </c>
      <c r="G21" s="284">
        <v>0</v>
      </c>
      <c r="H21" s="284">
        <v>0</v>
      </c>
      <c r="I21" s="284">
        <v>0</v>
      </c>
      <c r="J21" s="284">
        <v>0</v>
      </c>
      <c r="K21" s="284">
        <v>0</v>
      </c>
      <c r="L21" s="284">
        <v>0</v>
      </c>
      <c r="M21" s="284">
        <v>0</v>
      </c>
      <c r="N21" s="284"/>
      <c r="O21" s="284">
        <v>0</v>
      </c>
      <c r="P21" s="284">
        <v>0</v>
      </c>
      <c r="Q21" s="284">
        <v>0</v>
      </c>
      <c r="R21" s="265">
        <f t="shared" si="0"/>
        <v>0</v>
      </c>
      <c r="S21" s="265">
        <f t="shared" si="1"/>
        <v>0</v>
      </c>
      <c r="T21" s="522">
        <f t="shared" si="2"/>
        <v>0</v>
      </c>
    </row>
    <row r="22" spans="1:20" ht="12.75">
      <c r="A22" s="283">
        <v>12</v>
      </c>
      <c r="B22" s="284" t="s">
        <v>896</v>
      </c>
      <c r="C22" s="284">
        <v>0</v>
      </c>
      <c r="D22" s="314">
        <v>0</v>
      </c>
      <c r="E22" s="284">
        <v>0</v>
      </c>
      <c r="F22" s="284">
        <v>0</v>
      </c>
      <c r="G22" s="284">
        <v>0</v>
      </c>
      <c r="H22" s="284">
        <v>0</v>
      </c>
      <c r="I22" s="284">
        <v>0</v>
      </c>
      <c r="J22" s="284">
        <v>0</v>
      </c>
      <c r="K22" s="284">
        <v>0</v>
      </c>
      <c r="L22" s="284">
        <v>0</v>
      </c>
      <c r="M22" s="284">
        <v>0</v>
      </c>
      <c r="N22" s="284"/>
      <c r="O22" s="284">
        <v>0</v>
      </c>
      <c r="P22" s="284">
        <v>0</v>
      </c>
      <c r="Q22" s="284">
        <v>0</v>
      </c>
      <c r="R22" s="265">
        <f t="shared" si="0"/>
        <v>0</v>
      </c>
      <c r="S22" s="265">
        <f t="shared" si="1"/>
        <v>0</v>
      </c>
      <c r="T22" s="522">
        <f t="shared" si="2"/>
        <v>0</v>
      </c>
    </row>
    <row r="23" spans="1:20" ht="12.75">
      <c r="A23" s="283">
        <v>13</v>
      </c>
      <c r="B23" s="284" t="s">
        <v>897</v>
      </c>
      <c r="C23" s="284">
        <v>0</v>
      </c>
      <c r="D23" s="314">
        <v>0</v>
      </c>
      <c r="E23" s="284">
        <v>0</v>
      </c>
      <c r="F23" s="284">
        <v>0</v>
      </c>
      <c r="G23" s="284">
        <v>0</v>
      </c>
      <c r="H23" s="284">
        <v>0</v>
      </c>
      <c r="I23" s="284">
        <v>0</v>
      </c>
      <c r="J23" s="284">
        <v>0</v>
      </c>
      <c r="K23" s="284">
        <v>0</v>
      </c>
      <c r="L23" s="284">
        <v>0</v>
      </c>
      <c r="M23" s="284">
        <v>0</v>
      </c>
      <c r="N23" s="284"/>
      <c r="O23" s="284">
        <v>0</v>
      </c>
      <c r="P23" s="284">
        <v>0</v>
      </c>
      <c r="Q23" s="284">
        <v>0</v>
      </c>
      <c r="R23" s="265">
        <f t="shared" si="0"/>
        <v>0</v>
      </c>
      <c r="S23" s="265">
        <f t="shared" si="1"/>
        <v>0</v>
      </c>
      <c r="T23" s="522">
        <f t="shared" si="2"/>
        <v>0</v>
      </c>
    </row>
    <row r="24" spans="1:20" ht="12.75">
      <c r="A24" s="283">
        <v>14</v>
      </c>
      <c r="B24" s="284" t="s">
        <v>898</v>
      </c>
      <c r="C24" s="284">
        <v>0</v>
      </c>
      <c r="D24" s="314">
        <v>0</v>
      </c>
      <c r="E24" s="284">
        <v>0</v>
      </c>
      <c r="F24" s="284">
        <v>0</v>
      </c>
      <c r="G24" s="284">
        <v>0</v>
      </c>
      <c r="H24" s="284">
        <v>0</v>
      </c>
      <c r="I24" s="284">
        <v>0</v>
      </c>
      <c r="J24" s="284">
        <v>0</v>
      </c>
      <c r="K24" s="284">
        <v>0</v>
      </c>
      <c r="L24" s="284">
        <v>0</v>
      </c>
      <c r="M24" s="284">
        <v>0</v>
      </c>
      <c r="N24" s="284"/>
      <c r="O24" s="284">
        <v>0</v>
      </c>
      <c r="P24" s="284">
        <v>0</v>
      </c>
      <c r="Q24" s="284">
        <v>0</v>
      </c>
      <c r="R24" s="265">
        <f t="shared" si="0"/>
        <v>0</v>
      </c>
      <c r="S24" s="265">
        <f t="shared" si="1"/>
        <v>0</v>
      </c>
      <c r="T24" s="522">
        <f t="shared" si="2"/>
        <v>0</v>
      </c>
    </row>
    <row r="25" spans="1:20" ht="12.75">
      <c r="A25" s="283">
        <v>15</v>
      </c>
      <c r="B25" s="284" t="s">
        <v>899</v>
      </c>
      <c r="C25" s="284">
        <v>0</v>
      </c>
      <c r="D25" s="314">
        <v>0</v>
      </c>
      <c r="E25" s="284">
        <v>0</v>
      </c>
      <c r="F25" s="284">
        <v>0</v>
      </c>
      <c r="G25" s="284">
        <v>0</v>
      </c>
      <c r="H25" s="284">
        <v>0</v>
      </c>
      <c r="I25" s="284">
        <v>0</v>
      </c>
      <c r="J25" s="284">
        <v>0</v>
      </c>
      <c r="K25" s="284">
        <v>0</v>
      </c>
      <c r="L25" s="284">
        <v>0</v>
      </c>
      <c r="M25" s="284">
        <v>0</v>
      </c>
      <c r="N25" s="284"/>
      <c r="O25" s="284">
        <v>0</v>
      </c>
      <c r="P25" s="284">
        <v>0</v>
      </c>
      <c r="Q25" s="284">
        <v>0</v>
      </c>
      <c r="R25" s="265">
        <f t="shared" si="0"/>
        <v>0</v>
      </c>
      <c r="S25" s="265">
        <f t="shared" si="1"/>
        <v>0</v>
      </c>
      <c r="T25" s="522">
        <f t="shared" si="2"/>
        <v>0</v>
      </c>
    </row>
    <row r="26" spans="1:20" ht="12.75">
      <c r="A26" s="283">
        <v>16</v>
      </c>
      <c r="B26" s="284" t="s">
        <v>900</v>
      </c>
      <c r="C26" s="284">
        <v>0</v>
      </c>
      <c r="D26" s="314">
        <v>0</v>
      </c>
      <c r="E26" s="284">
        <v>0</v>
      </c>
      <c r="F26" s="284">
        <v>0</v>
      </c>
      <c r="G26" s="284">
        <v>0</v>
      </c>
      <c r="H26" s="284">
        <v>0</v>
      </c>
      <c r="I26" s="284">
        <v>0</v>
      </c>
      <c r="J26" s="284">
        <v>0</v>
      </c>
      <c r="K26" s="284">
        <v>0</v>
      </c>
      <c r="L26" s="284">
        <v>0</v>
      </c>
      <c r="M26" s="284">
        <v>0</v>
      </c>
      <c r="N26" s="284"/>
      <c r="O26" s="284">
        <v>0</v>
      </c>
      <c r="P26" s="284">
        <v>0</v>
      </c>
      <c r="Q26" s="284">
        <v>0</v>
      </c>
      <c r="R26" s="265">
        <f t="shared" si="0"/>
        <v>0</v>
      </c>
      <c r="S26" s="265">
        <f t="shared" si="1"/>
        <v>0</v>
      </c>
      <c r="T26" s="522">
        <f t="shared" si="2"/>
        <v>0</v>
      </c>
    </row>
    <row r="27" spans="1:20" ht="12.75">
      <c r="A27" s="283">
        <v>17</v>
      </c>
      <c r="B27" s="284" t="s">
        <v>901</v>
      </c>
      <c r="C27" s="284">
        <v>0</v>
      </c>
      <c r="D27" s="314">
        <v>0</v>
      </c>
      <c r="E27" s="284">
        <v>0</v>
      </c>
      <c r="F27" s="284">
        <v>0</v>
      </c>
      <c r="G27" s="284">
        <v>0</v>
      </c>
      <c r="H27" s="284">
        <v>0</v>
      </c>
      <c r="I27" s="284">
        <v>0</v>
      </c>
      <c r="J27" s="284">
        <v>0</v>
      </c>
      <c r="K27" s="284">
        <v>0</v>
      </c>
      <c r="L27" s="284">
        <v>0</v>
      </c>
      <c r="M27" s="284">
        <v>0</v>
      </c>
      <c r="N27" s="284"/>
      <c r="O27" s="284">
        <v>0</v>
      </c>
      <c r="P27" s="284">
        <v>0</v>
      </c>
      <c r="Q27" s="284">
        <v>0</v>
      </c>
      <c r="R27" s="265">
        <f t="shared" si="0"/>
        <v>0</v>
      </c>
      <c r="S27" s="265">
        <f t="shared" si="1"/>
        <v>0</v>
      </c>
      <c r="T27" s="522">
        <f t="shared" si="2"/>
        <v>0</v>
      </c>
    </row>
    <row r="28" spans="1:20" ht="12.75">
      <c r="A28" s="283">
        <v>18</v>
      </c>
      <c r="B28" s="284" t="s">
        <v>902</v>
      </c>
      <c r="C28" s="284">
        <v>0</v>
      </c>
      <c r="D28" s="314">
        <v>0</v>
      </c>
      <c r="E28" s="284">
        <v>0</v>
      </c>
      <c r="F28" s="284">
        <v>0</v>
      </c>
      <c r="G28" s="284">
        <v>0</v>
      </c>
      <c r="H28" s="284">
        <v>0</v>
      </c>
      <c r="I28" s="284">
        <v>0</v>
      </c>
      <c r="J28" s="284">
        <v>0</v>
      </c>
      <c r="K28" s="284">
        <v>0</v>
      </c>
      <c r="L28" s="284">
        <v>0</v>
      </c>
      <c r="M28" s="284">
        <v>0</v>
      </c>
      <c r="N28" s="284"/>
      <c r="O28" s="284">
        <v>0</v>
      </c>
      <c r="P28" s="284">
        <v>0</v>
      </c>
      <c r="Q28" s="284">
        <v>0</v>
      </c>
      <c r="R28" s="265">
        <f t="shared" si="0"/>
        <v>0</v>
      </c>
      <c r="S28" s="265">
        <f t="shared" si="1"/>
        <v>0</v>
      </c>
      <c r="T28" s="522">
        <f t="shared" si="2"/>
        <v>0</v>
      </c>
    </row>
    <row r="29" spans="1:20" ht="12.75">
      <c r="A29" s="283">
        <v>19</v>
      </c>
      <c r="B29" s="284" t="s">
        <v>903</v>
      </c>
      <c r="C29" s="284">
        <v>0</v>
      </c>
      <c r="D29" s="314">
        <v>0</v>
      </c>
      <c r="E29" s="284">
        <v>0</v>
      </c>
      <c r="F29" s="284">
        <v>0</v>
      </c>
      <c r="G29" s="284">
        <v>0</v>
      </c>
      <c r="H29" s="284">
        <v>0</v>
      </c>
      <c r="I29" s="284">
        <v>0</v>
      </c>
      <c r="J29" s="284">
        <v>0</v>
      </c>
      <c r="K29" s="284">
        <v>0</v>
      </c>
      <c r="L29" s="284">
        <v>0</v>
      </c>
      <c r="M29" s="284">
        <v>0</v>
      </c>
      <c r="N29" s="284"/>
      <c r="O29" s="284">
        <v>0</v>
      </c>
      <c r="P29" s="284">
        <v>0</v>
      </c>
      <c r="Q29" s="284">
        <v>0</v>
      </c>
      <c r="R29" s="265">
        <f t="shared" si="0"/>
        <v>0</v>
      </c>
      <c r="S29" s="265">
        <f t="shared" si="1"/>
        <v>0</v>
      </c>
      <c r="T29" s="522">
        <f t="shared" si="2"/>
        <v>0</v>
      </c>
    </row>
    <row r="30" spans="1:20" ht="12.75">
      <c r="A30" s="283">
        <v>20</v>
      </c>
      <c r="B30" s="284" t="s">
        <v>904</v>
      </c>
      <c r="C30" s="284">
        <v>0</v>
      </c>
      <c r="D30" s="314">
        <v>0</v>
      </c>
      <c r="E30" s="284">
        <v>0</v>
      </c>
      <c r="F30" s="284">
        <v>0</v>
      </c>
      <c r="G30" s="284">
        <v>0</v>
      </c>
      <c r="H30" s="284">
        <v>0</v>
      </c>
      <c r="I30" s="284">
        <v>0</v>
      </c>
      <c r="J30" s="284">
        <v>0</v>
      </c>
      <c r="K30" s="284">
        <v>0</v>
      </c>
      <c r="L30" s="284">
        <v>0</v>
      </c>
      <c r="M30" s="284">
        <v>0</v>
      </c>
      <c r="N30" s="284"/>
      <c r="O30" s="284">
        <v>0</v>
      </c>
      <c r="P30" s="284">
        <v>0</v>
      </c>
      <c r="Q30" s="284">
        <v>0</v>
      </c>
      <c r="R30" s="265">
        <f t="shared" si="0"/>
        <v>0</v>
      </c>
      <c r="S30" s="265">
        <f t="shared" si="1"/>
        <v>0</v>
      </c>
      <c r="T30" s="522">
        <f t="shared" si="2"/>
        <v>0</v>
      </c>
    </row>
    <row r="31" spans="1:20" ht="12.75">
      <c r="A31" s="283">
        <v>21</v>
      </c>
      <c r="B31" s="284" t="s">
        <v>905</v>
      </c>
      <c r="C31" s="284">
        <v>0</v>
      </c>
      <c r="D31" s="314">
        <v>0</v>
      </c>
      <c r="E31" s="284">
        <v>0</v>
      </c>
      <c r="F31" s="284">
        <v>0</v>
      </c>
      <c r="G31" s="284">
        <v>0</v>
      </c>
      <c r="H31" s="284">
        <v>0</v>
      </c>
      <c r="I31" s="284">
        <v>0</v>
      </c>
      <c r="J31" s="284">
        <v>0</v>
      </c>
      <c r="K31" s="284">
        <v>0</v>
      </c>
      <c r="L31" s="284">
        <v>0</v>
      </c>
      <c r="M31" s="284">
        <v>0</v>
      </c>
      <c r="N31" s="284"/>
      <c r="O31" s="284">
        <v>0</v>
      </c>
      <c r="P31" s="284">
        <v>0</v>
      </c>
      <c r="Q31" s="284">
        <v>0</v>
      </c>
      <c r="R31" s="265">
        <f t="shared" si="0"/>
        <v>0</v>
      </c>
      <c r="S31" s="265">
        <f t="shared" si="1"/>
        <v>0</v>
      </c>
      <c r="T31" s="522">
        <f t="shared" si="2"/>
        <v>0</v>
      </c>
    </row>
    <row r="32" spans="1:20" ht="12.75">
      <c r="A32" s="283">
        <v>22</v>
      </c>
      <c r="B32" s="284" t="s">
        <v>906</v>
      </c>
      <c r="C32" s="284">
        <v>0</v>
      </c>
      <c r="D32" s="314">
        <v>0</v>
      </c>
      <c r="E32" s="284">
        <v>0</v>
      </c>
      <c r="F32" s="284">
        <v>0</v>
      </c>
      <c r="G32" s="284">
        <v>0</v>
      </c>
      <c r="H32" s="284">
        <v>0</v>
      </c>
      <c r="I32" s="284">
        <v>0</v>
      </c>
      <c r="J32" s="284">
        <v>0</v>
      </c>
      <c r="K32" s="284">
        <v>0</v>
      </c>
      <c r="L32" s="284">
        <v>0</v>
      </c>
      <c r="M32" s="284">
        <v>0</v>
      </c>
      <c r="N32" s="284"/>
      <c r="O32" s="284">
        <v>0</v>
      </c>
      <c r="P32" s="284">
        <v>0</v>
      </c>
      <c r="Q32" s="284">
        <v>0</v>
      </c>
      <c r="R32" s="265">
        <f t="shared" si="0"/>
        <v>0</v>
      </c>
      <c r="S32" s="265">
        <f t="shared" si="1"/>
        <v>0</v>
      </c>
      <c r="T32" s="522">
        <f t="shared" si="2"/>
        <v>0</v>
      </c>
    </row>
    <row r="33" spans="1:20" ht="12.75">
      <c r="A33" s="342" t="s">
        <v>17</v>
      </c>
      <c r="B33" s="284"/>
      <c r="C33" s="379">
        <f>SUM(C11:C32)</f>
        <v>2294</v>
      </c>
      <c r="D33" s="379">
        <f aca="true" t="shared" si="3" ref="D33:Q33">SUM(D11:D32)</f>
        <v>604</v>
      </c>
      <c r="E33" s="379">
        <f t="shared" si="3"/>
        <v>103.9182</v>
      </c>
      <c r="F33" s="379">
        <f t="shared" si="3"/>
        <v>72.74274</v>
      </c>
      <c r="G33" s="379">
        <f t="shared" si="3"/>
        <v>31.17546</v>
      </c>
      <c r="H33" s="379">
        <f t="shared" si="3"/>
        <v>0</v>
      </c>
      <c r="I33" s="379">
        <f t="shared" si="3"/>
        <v>20.783640000000002</v>
      </c>
      <c r="J33" s="379">
        <f t="shared" si="3"/>
        <v>3.46394</v>
      </c>
      <c r="K33" s="379">
        <f t="shared" si="3"/>
        <v>3.46394</v>
      </c>
      <c r="L33" s="379">
        <f t="shared" si="3"/>
        <v>3.46394</v>
      </c>
      <c r="M33" s="379">
        <f t="shared" si="3"/>
        <v>3.46394</v>
      </c>
      <c r="N33" s="379">
        <f t="shared" si="3"/>
        <v>3.46394</v>
      </c>
      <c r="O33" s="379">
        <f t="shared" si="3"/>
        <v>3.46394</v>
      </c>
      <c r="P33" s="379">
        <f t="shared" si="3"/>
        <v>300</v>
      </c>
      <c r="Q33" s="379">
        <f t="shared" si="3"/>
        <v>1.558773</v>
      </c>
      <c r="R33" s="522">
        <f>SUM(R11:R32)</f>
        <v>2.1822822</v>
      </c>
      <c r="S33" s="522">
        <f>SUM(S11:S32)</f>
        <v>0.6235092</v>
      </c>
      <c r="T33" s="522">
        <f>SUM(R33:S33)</f>
        <v>2.8057914</v>
      </c>
    </row>
    <row r="34" spans="1:15" ht="12.75">
      <c r="A34" s="286"/>
      <c r="B34" s="286"/>
      <c r="C34" s="286"/>
      <c r="D34" s="286"/>
      <c r="E34" s="279"/>
      <c r="F34" s="279"/>
      <c r="G34" s="279"/>
      <c r="H34" s="279"/>
      <c r="I34" s="279"/>
      <c r="J34" s="279"/>
      <c r="K34" s="279"/>
      <c r="L34" s="279"/>
      <c r="M34" s="279"/>
      <c r="N34" s="279"/>
      <c r="O34" s="279"/>
    </row>
    <row r="35" spans="1:15" ht="12.75">
      <c r="A35" s="287"/>
      <c r="B35" s="288"/>
      <c r="C35" s="288"/>
      <c r="D35" s="286"/>
      <c r="E35" s="279"/>
      <c r="F35" s="279"/>
      <c r="G35" s="279"/>
      <c r="H35" s="279"/>
      <c r="I35" s="279"/>
      <c r="J35" s="279"/>
      <c r="K35" s="279"/>
      <c r="L35" s="279"/>
      <c r="M35" s="279"/>
      <c r="N35" s="279"/>
      <c r="O35" s="279"/>
    </row>
    <row r="36" spans="1:15" ht="12.75">
      <c r="A36" s="289"/>
      <c r="B36" s="289"/>
      <c r="C36" s="289"/>
      <c r="E36" s="279"/>
      <c r="F36" s="279"/>
      <c r="G36" s="279"/>
      <c r="H36" s="279"/>
      <c r="I36" s="279"/>
      <c r="J36" s="279"/>
      <c r="K36" s="279"/>
      <c r="L36" s="279"/>
      <c r="M36" s="279"/>
      <c r="N36" s="279"/>
      <c r="O36" s="279"/>
    </row>
    <row r="37" spans="1:15" ht="12.75">
      <c r="A37" s="289"/>
      <c r="B37" s="289"/>
      <c r="C37" s="289"/>
      <c r="E37" s="279"/>
      <c r="F37" s="279"/>
      <c r="G37" s="279"/>
      <c r="H37" s="279"/>
      <c r="I37" s="279"/>
      <c r="J37" s="279"/>
      <c r="K37" s="279"/>
      <c r="L37" s="279"/>
      <c r="M37" s="279"/>
      <c r="N37" s="279"/>
      <c r="O37" s="279"/>
    </row>
    <row r="38" spans="1:15" ht="12.75">
      <c r="A38" s="289"/>
      <c r="B38" s="289"/>
      <c r="C38" s="289"/>
      <c r="E38" s="279"/>
      <c r="F38" s="279"/>
      <c r="G38" s="279"/>
      <c r="H38" s="279"/>
      <c r="I38" s="279"/>
      <c r="J38" s="279"/>
      <c r="K38" s="279"/>
      <c r="L38" s="279"/>
      <c r="M38" s="279"/>
      <c r="N38" s="279"/>
      <c r="O38" s="279"/>
    </row>
    <row r="39" spans="1:15" ht="12.75">
      <c r="A39" s="289"/>
      <c r="B39" s="289"/>
      <c r="C39" s="289"/>
      <c r="E39" s="279"/>
      <c r="F39" s="279"/>
      <c r="G39" s="279"/>
      <c r="H39" s="279"/>
      <c r="I39" s="279"/>
      <c r="J39" s="279"/>
      <c r="K39" s="279"/>
      <c r="L39" s="279"/>
      <c r="M39" s="279"/>
      <c r="N39" s="279"/>
      <c r="O39" s="279"/>
    </row>
    <row r="40" spans="1:17" ht="12.75" customHeight="1">
      <c r="A40" s="289" t="s">
        <v>12</v>
      </c>
      <c r="D40" s="289"/>
      <c r="E40" s="279"/>
      <c r="F40" s="289"/>
      <c r="G40" s="289"/>
      <c r="H40" s="289"/>
      <c r="I40" s="289"/>
      <c r="J40" s="289"/>
      <c r="K40" s="289"/>
      <c r="L40" s="289"/>
      <c r="M40" s="641" t="s">
        <v>1040</v>
      </c>
      <c r="N40" s="641"/>
      <c r="O40" s="641"/>
      <c r="P40" s="641"/>
      <c r="Q40" s="641"/>
    </row>
    <row r="41" spans="5:17" ht="12.75" customHeight="1">
      <c r="E41" s="289"/>
      <c r="F41" s="544"/>
      <c r="G41" s="544"/>
      <c r="H41" s="544"/>
      <c r="I41" s="544"/>
      <c r="J41" s="544"/>
      <c r="K41" s="544"/>
      <c r="L41" s="544"/>
      <c r="M41" s="641"/>
      <c r="N41" s="641"/>
      <c r="O41" s="641"/>
      <c r="P41" s="641"/>
      <c r="Q41" s="641"/>
    </row>
    <row r="42" spans="5:17" ht="12.75" customHeight="1">
      <c r="E42" s="544"/>
      <c r="F42" s="544"/>
      <c r="G42" s="544"/>
      <c r="H42" s="544"/>
      <c r="I42" s="544"/>
      <c r="J42" s="544"/>
      <c r="K42" s="544"/>
      <c r="L42" s="544"/>
      <c r="M42" s="641"/>
      <c r="N42" s="641"/>
      <c r="O42" s="641"/>
      <c r="P42" s="641"/>
      <c r="Q42" s="641"/>
    </row>
    <row r="43" spans="1:17" ht="12.75" customHeight="1">
      <c r="A43" s="289"/>
      <c r="B43" s="289"/>
      <c r="E43" s="279"/>
      <c r="F43" s="289"/>
      <c r="G43" s="289"/>
      <c r="H43" s="289"/>
      <c r="I43" s="289"/>
      <c r="J43" s="289"/>
      <c r="K43" s="289"/>
      <c r="L43" s="289"/>
      <c r="M43" s="641"/>
      <c r="N43" s="641"/>
      <c r="O43" s="641"/>
      <c r="P43" s="641"/>
      <c r="Q43" s="641"/>
    </row>
    <row r="45" spans="1:15" ht="12.75">
      <c r="A45" s="861"/>
      <c r="B45" s="861"/>
      <c r="C45" s="861"/>
      <c r="D45" s="861"/>
      <c r="E45" s="861"/>
      <c r="F45" s="861"/>
      <c r="G45" s="861"/>
      <c r="H45" s="861"/>
      <c r="I45" s="861"/>
      <c r="J45" s="861"/>
      <c r="K45" s="861"/>
      <c r="L45" s="861"/>
      <c r="M45" s="861"/>
      <c r="N45" s="861"/>
      <c r="O45" s="861"/>
    </row>
  </sheetData>
  <sheetProtection/>
  <mergeCells count="17">
    <mergeCell ref="I8:O8"/>
    <mergeCell ref="A6:O6"/>
    <mergeCell ref="D1:E1"/>
    <mergeCell ref="M1:O1"/>
    <mergeCell ref="A2:O2"/>
    <mergeCell ref="A3:O3"/>
    <mergeCell ref="A4:O5"/>
    <mergeCell ref="A45:O45"/>
    <mergeCell ref="C8:C9"/>
    <mergeCell ref="A7:B7"/>
    <mergeCell ref="H7:O7"/>
    <mergeCell ref="A8:A9"/>
    <mergeCell ref="B8:B9"/>
    <mergeCell ref="D8:D9"/>
    <mergeCell ref="E8:H8"/>
    <mergeCell ref="M40:Q43"/>
    <mergeCell ref="P8:Q8"/>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98" r:id="rId1"/>
</worksheet>
</file>

<file path=xl/worksheets/sheet6.xml><?xml version="1.0" encoding="utf-8"?>
<worksheet xmlns="http://schemas.openxmlformats.org/spreadsheetml/2006/main" xmlns:r="http://schemas.openxmlformats.org/officeDocument/2006/relationships">
  <sheetPr>
    <pageSetUpPr fitToPage="1"/>
  </sheetPr>
  <dimension ref="A1:X29"/>
  <sheetViews>
    <sheetView view="pageBreakPreview" zoomScale="80" zoomScaleNormal="70" zoomScaleSheetLayoutView="80" zoomScalePageLayoutView="0" workbookViewId="0" topLeftCell="C1">
      <selection activeCell="N20" sqref="N20"/>
    </sheetView>
  </sheetViews>
  <sheetFormatPr defaultColWidth="9.140625" defaultRowHeight="12.75"/>
  <cols>
    <col min="1" max="1" width="7.28125" style="207" customWidth="1"/>
    <col min="2" max="2" width="26.00390625" style="207" customWidth="1"/>
    <col min="3" max="3" width="9.8515625" style="207" customWidth="1"/>
    <col min="4" max="4" width="10.28125" style="207" customWidth="1"/>
    <col min="5" max="5" width="8.28125" style="207" customWidth="1"/>
    <col min="6" max="6" width="16.00390625" style="207" customWidth="1"/>
    <col min="7" max="7" width="12.140625" style="207" customWidth="1"/>
    <col min="8" max="9" width="10.7109375" style="207" customWidth="1"/>
    <col min="10" max="10" width="17.00390625" style="207" customWidth="1"/>
    <col min="11" max="11" width="11.421875" style="207" customWidth="1"/>
    <col min="12" max="12" width="10.00390625" style="207" customWidth="1"/>
    <col min="13" max="13" width="9.140625" style="207" customWidth="1"/>
    <col min="14" max="14" width="14.00390625" style="207" customWidth="1"/>
    <col min="15" max="15" width="10.421875" style="207" customWidth="1"/>
    <col min="16" max="18" width="9.140625" style="207" customWidth="1"/>
    <col min="19" max="19" width="11.140625" style="207" customWidth="1"/>
    <col min="20" max="20" width="10.140625" style="207" customWidth="1"/>
    <col min="21" max="21" width="8.8515625" style="207" customWidth="1"/>
    <col min="22" max="22" width="11.421875" style="207" customWidth="1"/>
    <col min="23" max="16384" width="9.140625" style="207" customWidth="1"/>
  </cols>
  <sheetData>
    <row r="1" ht="15">
      <c r="V1" s="208" t="s">
        <v>537</v>
      </c>
    </row>
    <row r="2" spans="7:18" ht="15.75">
      <c r="G2" s="139" t="s">
        <v>0</v>
      </c>
      <c r="H2" s="139"/>
      <c r="I2" s="139"/>
      <c r="O2" s="94"/>
      <c r="P2" s="94"/>
      <c r="Q2" s="94"/>
      <c r="R2" s="94"/>
    </row>
    <row r="3" spans="3:24" ht="20.25">
      <c r="C3" s="683" t="s">
        <v>697</v>
      </c>
      <c r="D3" s="683"/>
      <c r="E3" s="683"/>
      <c r="F3" s="683"/>
      <c r="G3" s="683"/>
      <c r="H3" s="683"/>
      <c r="I3" s="683"/>
      <c r="J3" s="683"/>
      <c r="K3" s="683"/>
      <c r="L3" s="683"/>
      <c r="M3" s="683"/>
      <c r="N3" s="683"/>
      <c r="O3" s="143"/>
      <c r="P3" s="143"/>
      <c r="Q3" s="143"/>
      <c r="R3" s="143"/>
      <c r="S3" s="143"/>
      <c r="T3" s="143"/>
      <c r="U3" s="143"/>
      <c r="V3" s="143"/>
      <c r="W3" s="143"/>
      <c r="X3" s="143"/>
    </row>
    <row r="4" spans="3:22" ht="18">
      <c r="C4" s="209"/>
      <c r="D4" s="209"/>
      <c r="E4" s="209"/>
      <c r="F4" s="209"/>
      <c r="G4" s="209"/>
      <c r="H4" s="209"/>
      <c r="I4" s="209"/>
      <c r="J4" s="209"/>
      <c r="K4" s="209"/>
      <c r="L4" s="209"/>
      <c r="M4" s="209"/>
      <c r="N4" s="209"/>
      <c r="O4" s="209"/>
      <c r="P4" s="209"/>
      <c r="Q4" s="209"/>
      <c r="R4" s="209"/>
      <c r="S4" s="209"/>
      <c r="T4" s="209"/>
      <c r="U4" s="209"/>
      <c r="V4" s="209"/>
    </row>
    <row r="5" spans="2:22" ht="15.75">
      <c r="B5" s="684" t="s">
        <v>839</v>
      </c>
      <c r="C5" s="684"/>
      <c r="D5" s="684"/>
      <c r="E5" s="684"/>
      <c r="F5" s="684"/>
      <c r="G5" s="684"/>
      <c r="H5" s="684"/>
      <c r="I5" s="684"/>
      <c r="J5" s="684"/>
      <c r="K5" s="684"/>
      <c r="L5" s="684"/>
      <c r="M5" s="684"/>
      <c r="N5" s="684"/>
      <c r="O5" s="684"/>
      <c r="P5" s="684"/>
      <c r="Q5" s="684"/>
      <c r="R5" s="684"/>
      <c r="S5" s="684"/>
      <c r="T5" s="95"/>
      <c r="U5" s="685" t="s">
        <v>249</v>
      </c>
      <c r="V5" s="686"/>
    </row>
    <row r="6" spans="11:18" ht="15">
      <c r="K6" s="94"/>
      <c r="L6" s="94"/>
      <c r="M6" s="94"/>
      <c r="N6" s="94"/>
      <c r="O6" s="94"/>
      <c r="P6" s="94"/>
      <c r="Q6" s="94"/>
      <c r="R6" s="94"/>
    </row>
    <row r="7" spans="1:22" ht="12.75">
      <c r="A7" s="687" t="s">
        <v>160</v>
      </c>
      <c r="B7" s="687"/>
      <c r="O7" s="688" t="s">
        <v>773</v>
      </c>
      <c r="P7" s="688"/>
      <c r="Q7" s="688"/>
      <c r="R7" s="688"/>
      <c r="S7" s="688"/>
      <c r="T7" s="688"/>
      <c r="U7" s="688"/>
      <c r="V7" s="688"/>
    </row>
    <row r="8" spans="1:22" ht="35.25" customHeight="1">
      <c r="A8" s="666" t="s">
        <v>2</v>
      </c>
      <c r="B8" s="666" t="s">
        <v>144</v>
      </c>
      <c r="C8" s="682" t="s">
        <v>145</v>
      </c>
      <c r="D8" s="682"/>
      <c r="E8" s="682"/>
      <c r="F8" s="682" t="s">
        <v>146</v>
      </c>
      <c r="G8" s="666" t="s">
        <v>177</v>
      </c>
      <c r="H8" s="666"/>
      <c r="I8" s="666"/>
      <c r="J8" s="666"/>
      <c r="K8" s="666"/>
      <c r="L8" s="666"/>
      <c r="M8" s="666"/>
      <c r="N8" s="666"/>
      <c r="O8" s="666" t="s">
        <v>178</v>
      </c>
      <c r="P8" s="666"/>
      <c r="Q8" s="666"/>
      <c r="R8" s="666"/>
      <c r="S8" s="666"/>
      <c r="T8" s="666"/>
      <c r="U8" s="666"/>
      <c r="V8" s="666"/>
    </row>
    <row r="9" spans="1:22" ht="15">
      <c r="A9" s="666"/>
      <c r="B9" s="666"/>
      <c r="C9" s="682" t="s">
        <v>250</v>
      </c>
      <c r="D9" s="682" t="s">
        <v>42</v>
      </c>
      <c r="E9" s="682" t="s">
        <v>43</v>
      </c>
      <c r="F9" s="682"/>
      <c r="G9" s="666" t="s">
        <v>179</v>
      </c>
      <c r="H9" s="666"/>
      <c r="I9" s="666"/>
      <c r="J9" s="666"/>
      <c r="K9" s="666" t="s">
        <v>163</v>
      </c>
      <c r="L9" s="666"/>
      <c r="M9" s="666"/>
      <c r="N9" s="666"/>
      <c r="O9" s="666" t="s">
        <v>147</v>
      </c>
      <c r="P9" s="666"/>
      <c r="Q9" s="666"/>
      <c r="R9" s="666"/>
      <c r="S9" s="666" t="s">
        <v>162</v>
      </c>
      <c r="T9" s="666"/>
      <c r="U9" s="666"/>
      <c r="V9" s="666"/>
    </row>
    <row r="10" spans="1:22" ht="12.75">
      <c r="A10" s="666"/>
      <c r="B10" s="666"/>
      <c r="C10" s="682"/>
      <c r="D10" s="682"/>
      <c r="E10" s="682"/>
      <c r="F10" s="682"/>
      <c r="G10" s="667" t="s">
        <v>148</v>
      </c>
      <c r="H10" s="668"/>
      <c r="I10" s="669"/>
      <c r="J10" s="673" t="s">
        <v>149</v>
      </c>
      <c r="K10" s="676" t="s">
        <v>148</v>
      </c>
      <c r="L10" s="677"/>
      <c r="M10" s="678"/>
      <c r="N10" s="673" t="s">
        <v>149</v>
      </c>
      <c r="O10" s="676" t="s">
        <v>148</v>
      </c>
      <c r="P10" s="677"/>
      <c r="Q10" s="678"/>
      <c r="R10" s="673" t="s">
        <v>149</v>
      </c>
      <c r="S10" s="676" t="s">
        <v>148</v>
      </c>
      <c r="T10" s="677"/>
      <c r="U10" s="678"/>
      <c r="V10" s="673" t="s">
        <v>149</v>
      </c>
    </row>
    <row r="11" spans="1:22" ht="15" customHeight="1">
      <c r="A11" s="666"/>
      <c r="B11" s="666"/>
      <c r="C11" s="682"/>
      <c r="D11" s="682"/>
      <c r="E11" s="682"/>
      <c r="F11" s="682"/>
      <c r="G11" s="670"/>
      <c r="H11" s="671"/>
      <c r="I11" s="672"/>
      <c r="J11" s="674"/>
      <c r="K11" s="679"/>
      <c r="L11" s="680"/>
      <c r="M11" s="681"/>
      <c r="N11" s="674"/>
      <c r="O11" s="679"/>
      <c r="P11" s="680"/>
      <c r="Q11" s="681"/>
      <c r="R11" s="674"/>
      <c r="S11" s="679"/>
      <c r="T11" s="680"/>
      <c r="U11" s="681"/>
      <c r="V11" s="674"/>
    </row>
    <row r="12" spans="1:22" ht="15">
      <c r="A12" s="666"/>
      <c r="B12" s="666"/>
      <c r="C12" s="682"/>
      <c r="D12" s="682"/>
      <c r="E12" s="682"/>
      <c r="F12" s="682"/>
      <c r="G12" s="211" t="s">
        <v>250</v>
      </c>
      <c r="H12" s="211" t="s">
        <v>42</v>
      </c>
      <c r="I12" s="212" t="s">
        <v>43</v>
      </c>
      <c r="J12" s="675"/>
      <c r="K12" s="210" t="s">
        <v>250</v>
      </c>
      <c r="L12" s="210" t="s">
        <v>42</v>
      </c>
      <c r="M12" s="210" t="s">
        <v>43</v>
      </c>
      <c r="N12" s="675"/>
      <c r="O12" s="210" t="s">
        <v>250</v>
      </c>
      <c r="P12" s="210" t="s">
        <v>42</v>
      </c>
      <c r="Q12" s="210" t="s">
        <v>43</v>
      </c>
      <c r="R12" s="675"/>
      <c r="S12" s="210" t="s">
        <v>250</v>
      </c>
      <c r="T12" s="210" t="s">
        <v>42</v>
      </c>
      <c r="U12" s="210" t="s">
        <v>43</v>
      </c>
      <c r="V12" s="675"/>
    </row>
    <row r="13" spans="1:22" ht="15">
      <c r="A13" s="210">
        <v>1</v>
      </c>
      <c r="B13" s="210">
        <v>2</v>
      </c>
      <c r="C13" s="210">
        <v>3</v>
      </c>
      <c r="D13" s="210">
        <v>4</v>
      </c>
      <c r="E13" s="210">
        <v>5</v>
      </c>
      <c r="F13" s="210">
        <v>6</v>
      </c>
      <c r="G13" s="210">
        <v>7</v>
      </c>
      <c r="H13" s="210">
        <v>8</v>
      </c>
      <c r="I13" s="210">
        <v>9</v>
      </c>
      <c r="J13" s="210">
        <v>10</v>
      </c>
      <c r="K13" s="210">
        <v>11</v>
      </c>
      <c r="L13" s="210">
        <v>12</v>
      </c>
      <c r="M13" s="210">
        <v>13</v>
      </c>
      <c r="N13" s="210">
        <v>14</v>
      </c>
      <c r="O13" s="210">
        <v>15</v>
      </c>
      <c r="P13" s="210">
        <v>16</v>
      </c>
      <c r="Q13" s="210">
        <v>17</v>
      </c>
      <c r="R13" s="210">
        <v>18</v>
      </c>
      <c r="S13" s="210">
        <v>19</v>
      </c>
      <c r="T13" s="210">
        <v>20</v>
      </c>
      <c r="U13" s="210">
        <v>21</v>
      </c>
      <c r="V13" s="210">
        <v>22</v>
      </c>
    </row>
    <row r="14" spans="1:22" ht="15">
      <c r="A14" s="663" t="s">
        <v>210</v>
      </c>
      <c r="B14" s="664"/>
      <c r="C14" s="210"/>
      <c r="D14" s="210"/>
      <c r="E14" s="210"/>
      <c r="F14" s="210"/>
      <c r="G14" s="210"/>
      <c r="H14" s="210"/>
      <c r="I14" s="210"/>
      <c r="J14" s="210"/>
      <c r="K14" s="210"/>
      <c r="L14" s="210"/>
      <c r="M14" s="210"/>
      <c r="N14" s="210"/>
      <c r="O14" s="210"/>
      <c r="P14" s="210"/>
      <c r="Q14" s="210"/>
      <c r="R14" s="210"/>
      <c r="S14" s="210"/>
      <c r="T14" s="210"/>
      <c r="U14" s="210"/>
      <c r="V14" s="210"/>
    </row>
    <row r="15" spans="1:22" ht="15">
      <c r="A15" s="210">
        <v>1</v>
      </c>
      <c r="B15" s="213" t="s">
        <v>209</v>
      </c>
      <c r="C15" s="214">
        <v>6344.17</v>
      </c>
      <c r="D15" s="214">
        <v>1789.38</v>
      </c>
      <c r="E15" s="214">
        <v>0</v>
      </c>
      <c r="F15" s="214" t="s">
        <v>881</v>
      </c>
      <c r="G15" s="214">
        <v>6344.17</v>
      </c>
      <c r="H15" s="214">
        <v>1789.38</v>
      </c>
      <c r="I15" s="214">
        <v>0</v>
      </c>
      <c r="J15" s="358">
        <v>43196</v>
      </c>
      <c r="K15" s="214">
        <v>6344.17</v>
      </c>
      <c r="L15" s="214">
        <v>1789.38</v>
      </c>
      <c r="M15" s="214">
        <v>0</v>
      </c>
      <c r="N15" s="358" t="s">
        <v>884</v>
      </c>
      <c r="O15" s="214">
        <v>0</v>
      </c>
      <c r="P15" s="214">
        <v>0</v>
      </c>
      <c r="Q15" s="214">
        <v>0</v>
      </c>
      <c r="R15" s="214">
        <v>0</v>
      </c>
      <c r="S15" s="214">
        <v>6344.17</v>
      </c>
      <c r="T15" s="214">
        <v>1789.38</v>
      </c>
      <c r="U15" s="214">
        <v>0</v>
      </c>
      <c r="V15" s="358">
        <v>43380</v>
      </c>
    </row>
    <row r="16" spans="1:22" ht="15">
      <c r="A16" s="210">
        <v>2</v>
      </c>
      <c r="B16" s="213" t="s">
        <v>150</v>
      </c>
      <c r="C16" s="214">
        <v>8404.71</v>
      </c>
      <c r="D16" s="214">
        <v>2370.56</v>
      </c>
      <c r="E16" s="214">
        <v>0</v>
      </c>
      <c r="F16" s="214" t="s">
        <v>882</v>
      </c>
      <c r="G16" s="214">
        <v>8404.71</v>
      </c>
      <c r="H16" s="214">
        <v>2370.56</v>
      </c>
      <c r="I16" s="214">
        <v>0</v>
      </c>
      <c r="J16" s="358">
        <v>43231</v>
      </c>
      <c r="K16" s="214">
        <v>8404.71</v>
      </c>
      <c r="L16" s="214">
        <v>2370.56</v>
      </c>
      <c r="M16" s="214">
        <v>0</v>
      </c>
      <c r="N16" s="214" t="s">
        <v>885</v>
      </c>
      <c r="O16" s="214">
        <v>0</v>
      </c>
      <c r="P16" s="214">
        <v>0</v>
      </c>
      <c r="Q16" s="214">
        <v>0</v>
      </c>
      <c r="R16" s="214">
        <v>0</v>
      </c>
      <c r="S16" s="214">
        <v>8404.71</v>
      </c>
      <c r="T16" s="214">
        <v>2370.56</v>
      </c>
      <c r="U16" s="214">
        <v>0</v>
      </c>
      <c r="V16" s="358">
        <v>43143</v>
      </c>
    </row>
    <row r="17" spans="1:22" ht="15">
      <c r="A17" s="210">
        <v>3</v>
      </c>
      <c r="B17" s="213" t="s">
        <v>151</v>
      </c>
      <c r="C17" s="214">
        <v>8245.35</v>
      </c>
      <c r="D17" s="214">
        <v>2325.61</v>
      </c>
      <c r="E17" s="214">
        <v>0</v>
      </c>
      <c r="F17" s="214" t="s">
        <v>883</v>
      </c>
      <c r="G17" s="214">
        <v>11670.14</v>
      </c>
      <c r="H17" s="214">
        <v>3291.58</v>
      </c>
      <c r="I17" s="214">
        <v>0</v>
      </c>
      <c r="J17" s="358">
        <v>43468</v>
      </c>
      <c r="K17" s="214">
        <v>11670.14</v>
      </c>
      <c r="L17" s="214">
        <v>3291.58</v>
      </c>
      <c r="M17" s="214">
        <v>0</v>
      </c>
      <c r="N17" s="358">
        <v>43772</v>
      </c>
      <c r="O17" s="214">
        <v>0</v>
      </c>
      <c r="P17" s="214">
        <v>0</v>
      </c>
      <c r="Q17" s="214">
        <v>0</v>
      </c>
      <c r="R17" s="214">
        <v>0</v>
      </c>
      <c r="S17" s="214">
        <v>11670.14</v>
      </c>
      <c r="T17" s="214">
        <v>3291.58</v>
      </c>
      <c r="U17" s="214">
        <v>0</v>
      </c>
      <c r="V17" s="214" t="s">
        <v>1003</v>
      </c>
    </row>
    <row r="18" spans="1:22" ht="15">
      <c r="A18" s="663" t="s">
        <v>211</v>
      </c>
      <c r="B18" s="664"/>
      <c r="C18" s="214"/>
      <c r="D18" s="214"/>
      <c r="E18" s="214"/>
      <c r="F18" s="214"/>
      <c r="G18" s="214"/>
      <c r="H18" s="214"/>
      <c r="I18" s="214"/>
      <c r="J18" s="214"/>
      <c r="K18" s="214"/>
      <c r="L18" s="214"/>
      <c r="M18" s="214"/>
      <c r="N18" s="214"/>
      <c r="O18" s="214"/>
      <c r="P18" s="214"/>
      <c r="Q18" s="214"/>
      <c r="R18" s="214"/>
      <c r="S18" s="214"/>
      <c r="T18" s="214"/>
      <c r="U18" s="214"/>
      <c r="V18" s="214"/>
    </row>
    <row r="19" spans="1:22" ht="15">
      <c r="A19" s="210">
        <v>4</v>
      </c>
      <c r="B19" s="213" t="s">
        <v>199</v>
      </c>
      <c r="C19" s="214">
        <v>0</v>
      </c>
      <c r="D19" s="214">
        <v>0</v>
      </c>
      <c r="E19" s="214">
        <v>0</v>
      </c>
      <c r="F19" s="214"/>
      <c r="G19" s="214"/>
      <c r="H19" s="214"/>
      <c r="I19" s="214"/>
      <c r="J19" s="214"/>
      <c r="K19" s="214"/>
      <c r="L19" s="214"/>
      <c r="M19" s="214"/>
      <c r="N19" s="214"/>
      <c r="O19" s="214"/>
      <c r="P19" s="214"/>
      <c r="Q19" s="214"/>
      <c r="R19" s="214"/>
      <c r="S19" s="214"/>
      <c r="T19" s="214"/>
      <c r="U19" s="214"/>
      <c r="V19" s="214"/>
    </row>
    <row r="20" spans="1:22" ht="15">
      <c r="A20" s="210">
        <v>5</v>
      </c>
      <c r="B20" s="213" t="s">
        <v>129</v>
      </c>
      <c r="C20" s="214">
        <v>0</v>
      </c>
      <c r="D20" s="214">
        <v>0</v>
      </c>
      <c r="E20" s="214">
        <v>0</v>
      </c>
      <c r="F20" s="214"/>
      <c r="G20" s="214"/>
      <c r="H20" s="214"/>
      <c r="I20" s="214"/>
      <c r="J20" s="214"/>
      <c r="K20" s="214"/>
      <c r="L20" s="214"/>
      <c r="M20" s="214"/>
      <c r="N20" s="214"/>
      <c r="O20" s="214"/>
      <c r="P20" s="214"/>
      <c r="Q20" s="214"/>
      <c r="R20" s="214"/>
      <c r="S20" s="214"/>
      <c r="T20" s="214"/>
      <c r="U20" s="214"/>
      <c r="V20" s="214"/>
    </row>
    <row r="23" spans="1:22" ht="14.25">
      <c r="A23" s="665" t="s">
        <v>164</v>
      </c>
      <c r="B23" s="665"/>
      <c r="C23" s="665"/>
      <c r="D23" s="665"/>
      <c r="E23" s="665"/>
      <c r="F23" s="665"/>
      <c r="G23" s="665"/>
      <c r="H23" s="665"/>
      <c r="I23" s="665"/>
      <c r="J23" s="665"/>
      <c r="K23" s="665"/>
      <c r="L23" s="665"/>
      <c r="M23" s="665"/>
      <c r="N23" s="665"/>
      <c r="O23" s="665"/>
      <c r="P23" s="665"/>
      <c r="Q23" s="665"/>
      <c r="R23" s="665"/>
      <c r="S23" s="665"/>
      <c r="T23" s="665"/>
      <c r="U23" s="665"/>
      <c r="V23" s="665"/>
    </row>
    <row r="24" spans="1:22" ht="14.25">
      <c r="A24" s="215"/>
      <c r="B24" s="215"/>
      <c r="C24" s="215"/>
      <c r="D24" s="215"/>
      <c r="E24" s="215"/>
      <c r="F24" s="215"/>
      <c r="G24" s="215"/>
      <c r="H24" s="215"/>
      <c r="I24" s="215"/>
      <c r="J24" s="215"/>
      <c r="K24" s="215"/>
      <c r="L24" s="215"/>
      <c r="M24" s="215"/>
      <c r="N24" s="215"/>
      <c r="O24" s="215"/>
      <c r="P24" s="215"/>
      <c r="Q24" s="215"/>
      <c r="R24" s="215"/>
      <c r="S24" s="215"/>
      <c r="T24" s="215"/>
      <c r="U24" s="215"/>
      <c r="V24" s="215"/>
    </row>
    <row r="25" spans="1:18" ht="12.75">
      <c r="A25" s="93"/>
      <c r="B25" s="93"/>
      <c r="C25" s="93"/>
      <c r="D25" s="93"/>
      <c r="E25" s="93"/>
      <c r="F25" s="93"/>
      <c r="G25" s="93"/>
      <c r="H25" s="93"/>
      <c r="I25" s="93"/>
      <c r="J25" s="93"/>
      <c r="K25" s="93"/>
      <c r="L25" s="93"/>
      <c r="M25" s="93"/>
      <c r="N25" s="93"/>
      <c r="O25" s="93"/>
      <c r="P25" s="93"/>
      <c r="Q25" s="93"/>
      <c r="R25" s="93"/>
    </row>
    <row r="26" spans="1:23" ht="15.75">
      <c r="A26" s="104" t="s">
        <v>12</v>
      </c>
      <c r="B26" s="104"/>
      <c r="C26" s="104"/>
      <c r="D26" s="104"/>
      <c r="E26" s="104"/>
      <c r="F26" s="104"/>
      <c r="G26" s="104"/>
      <c r="H26" s="104"/>
      <c r="I26" s="104"/>
      <c r="J26" s="104"/>
      <c r="K26" s="104"/>
      <c r="L26" s="104"/>
      <c r="M26" s="104"/>
      <c r="N26" s="148"/>
      <c r="O26" s="148"/>
      <c r="P26" s="148"/>
      <c r="Q26" s="641" t="s">
        <v>1040</v>
      </c>
      <c r="R26" s="641"/>
      <c r="S26" s="641"/>
      <c r="T26" s="641"/>
      <c r="U26" s="641"/>
      <c r="V26" s="641"/>
      <c r="W26" s="641"/>
    </row>
    <row r="27" spans="1:23" ht="15.75" customHeight="1">
      <c r="A27" s="148"/>
      <c r="B27" s="148"/>
      <c r="C27" s="148"/>
      <c r="D27" s="148"/>
      <c r="E27" s="148"/>
      <c r="F27" s="148"/>
      <c r="G27" s="148"/>
      <c r="H27" s="148"/>
      <c r="I27" s="148"/>
      <c r="J27" s="148"/>
      <c r="K27" s="148"/>
      <c r="L27" s="148"/>
      <c r="M27" s="148"/>
      <c r="N27" s="148"/>
      <c r="O27" s="148"/>
      <c r="P27" s="148"/>
      <c r="Q27" s="641"/>
      <c r="R27" s="641"/>
      <c r="S27" s="641"/>
      <c r="T27" s="641"/>
      <c r="U27" s="641"/>
      <c r="V27" s="641"/>
      <c r="W27" s="641"/>
    </row>
    <row r="28" spans="1:23" ht="15.75" customHeight="1">
      <c r="A28" s="148"/>
      <c r="B28" s="148"/>
      <c r="C28" s="148"/>
      <c r="D28" s="148"/>
      <c r="E28" s="148"/>
      <c r="F28" s="148"/>
      <c r="G28" s="148"/>
      <c r="H28" s="148"/>
      <c r="I28" s="148"/>
      <c r="J28" s="148"/>
      <c r="K28" s="148"/>
      <c r="L28" s="148"/>
      <c r="M28" s="148"/>
      <c r="N28" s="148"/>
      <c r="O28" s="148"/>
      <c r="P28" s="148"/>
      <c r="Q28" s="641"/>
      <c r="R28" s="641"/>
      <c r="S28" s="641"/>
      <c r="T28" s="641"/>
      <c r="U28" s="641"/>
      <c r="V28" s="641"/>
      <c r="W28" s="641"/>
    </row>
    <row r="29" spans="1:24" ht="12.75">
      <c r="A29" s="93"/>
      <c r="B29" s="93"/>
      <c r="C29" s="93"/>
      <c r="D29" s="93"/>
      <c r="E29" s="93"/>
      <c r="F29" s="93"/>
      <c r="G29" s="93"/>
      <c r="H29" s="93"/>
      <c r="I29" s="93"/>
      <c r="J29" s="93"/>
      <c r="K29" s="93"/>
      <c r="L29" s="93"/>
      <c r="M29" s="93"/>
      <c r="Q29" s="641"/>
      <c r="R29" s="641"/>
      <c r="S29" s="641"/>
      <c r="T29" s="641"/>
      <c r="U29" s="641"/>
      <c r="V29" s="641"/>
      <c r="W29" s="641"/>
      <c r="X29" s="540"/>
    </row>
  </sheetData>
  <sheetProtection/>
  <mergeCells count="30">
    <mergeCell ref="B8:B12"/>
    <mergeCell ref="C8:E8"/>
    <mergeCell ref="F8:F12"/>
    <mergeCell ref="V10:V12"/>
    <mergeCell ref="S10:U11"/>
    <mergeCell ref="K9:N9"/>
    <mergeCell ref="O9:R9"/>
    <mergeCell ref="S9:V9"/>
    <mergeCell ref="R10:R12"/>
    <mergeCell ref="O10:Q11"/>
    <mergeCell ref="D9:D12"/>
    <mergeCell ref="E9:E12"/>
    <mergeCell ref="G9:J9"/>
    <mergeCell ref="C3:N3"/>
    <mergeCell ref="B5:S5"/>
    <mergeCell ref="U5:V5"/>
    <mergeCell ref="A7:B7"/>
    <mergeCell ref="O7:V7"/>
    <mergeCell ref="O8:V8"/>
    <mergeCell ref="A8:A12"/>
    <mergeCell ref="A14:B14"/>
    <mergeCell ref="A18:B18"/>
    <mergeCell ref="A23:V23"/>
    <mergeCell ref="Q26:W29"/>
    <mergeCell ref="G8:N8"/>
    <mergeCell ref="G10:I11"/>
    <mergeCell ref="J10:J12"/>
    <mergeCell ref="K10:M11"/>
    <mergeCell ref="N10:N12"/>
    <mergeCell ref="C9:C12"/>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64" r:id="rId1"/>
  <colBreaks count="1" manualBreakCount="1">
    <brk id="22" max="65535" man="1"/>
  </colBreaks>
</worksheet>
</file>

<file path=xl/worksheets/sheet60.xml><?xml version="1.0" encoding="utf-8"?>
<worksheet xmlns="http://schemas.openxmlformats.org/spreadsheetml/2006/main" xmlns:r="http://schemas.openxmlformats.org/officeDocument/2006/relationships">
  <sheetPr>
    <pageSetUpPr fitToPage="1"/>
  </sheetPr>
  <dimension ref="A1:P39"/>
  <sheetViews>
    <sheetView view="pageBreakPreview" zoomScaleNormal="70" zoomScaleSheetLayoutView="100" zoomScalePageLayoutView="0" workbookViewId="0" topLeftCell="A7">
      <selection activeCell="L33" sqref="L33:P36"/>
    </sheetView>
  </sheetViews>
  <sheetFormatPr defaultColWidth="9.140625" defaultRowHeight="12.75"/>
  <cols>
    <col min="1" max="1" width="5.57421875" style="279" customWidth="1"/>
    <col min="2" max="2" width="8.8515625" style="279" customWidth="1"/>
    <col min="3" max="3" width="10.28125" style="279" customWidth="1"/>
    <col min="4" max="4" width="12.8515625" style="279" customWidth="1"/>
    <col min="5" max="5" width="8.7109375" style="265" customWidth="1"/>
    <col min="6" max="7" width="8.00390625" style="265" customWidth="1"/>
    <col min="8" max="10" width="8.140625" style="265" customWidth="1"/>
    <col min="11" max="11" width="8.421875" style="265" customWidth="1"/>
    <col min="12" max="12" width="8.140625" style="265" customWidth="1"/>
    <col min="13" max="13" width="11.28125" style="265" customWidth="1"/>
    <col min="14" max="14" width="11.8515625" style="265" customWidth="1"/>
    <col min="15" max="15" width="9.140625" style="279" customWidth="1"/>
    <col min="16" max="16" width="12.00390625" style="279" customWidth="1"/>
    <col min="17" max="16384" width="9.140625" style="265" customWidth="1"/>
  </cols>
  <sheetData>
    <row r="1" spans="4:14" ht="12.75" customHeight="1">
      <c r="D1" s="874"/>
      <c r="E1" s="874"/>
      <c r="F1" s="279"/>
      <c r="G1" s="279"/>
      <c r="H1" s="279"/>
      <c r="I1" s="279"/>
      <c r="J1" s="279"/>
      <c r="K1" s="279"/>
      <c r="L1" s="279"/>
      <c r="M1" s="876" t="s">
        <v>654</v>
      </c>
      <c r="N1" s="876"/>
    </row>
    <row r="2" spans="1:14" ht="15.75">
      <c r="A2" s="872" t="s">
        <v>0</v>
      </c>
      <c r="B2" s="872"/>
      <c r="C2" s="872"/>
      <c r="D2" s="872"/>
      <c r="E2" s="872"/>
      <c r="F2" s="872"/>
      <c r="G2" s="872"/>
      <c r="H2" s="872"/>
      <c r="I2" s="872"/>
      <c r="J2" s="872"/>
      <c r="K2" s="872"/>
      <c r="L2" s="872"/>
      <c r="M2" s="872"/>
      <c r="N2" s="872"/>
    </row>
    <row r="3" spans="1:14" ht="18">
      <c r="A3" s="873" t="s">
        <v>697</v>
      </c>
      <c r="B3" s="873"/>
      <c r="C3" s="873"/>
      <c r="D3" s="873"/>
      <c r="E3" s="873"/>
      <c r="F3" s="873"/>
      <c r="G3" s="873"/>
      <c r="H3" s="873"/>
      <c r="I3" s="873"/>
      <c r="J3" s="873"/>
      <c r="K3" s="873"/>
      <c r="L3" s="873"/>
      <c r="M3" s="873"/>
      <c r="N3" s="873"/>
    </row>
    <row r="4" spans="1:14" ht="9.75" customHeight="1">
      <c r="A4" s="879" t="s">
        <v>708</v>
      </c>
      <c r="B4" s="879"/>
      <c r="C4" s="879"/>
      <c r="D4" s="879"/>
      <c r="E4" s="879"/>
      <c r="F4" s="879"/>
      <c r="G4" s="879"/>
      <c r="H4" s="879"/>
      <c r="I4" s="879"/>
      <c r="J4" s="879"/>
      <c r="K4" s="879"/>
      <c r="L4" s="879"/>
      <c r="M4" s="879"/>
      <c r="N4" s="879"/>
    </row>
    <row r="5" spans="1:16" s="266" customFormat="1" ht="18.75" customHeight="1">
      <c r="A5" s="879"/>
      <c r="B5" s="879"/>
      <c r="C5" s="879"/>
      <c r="D5" s="879"/>
      <c r="E5" s="879"/>
      <c r="F5" s="879"/>
      <c r="G5" s="879"/>
      <c r="H5" s="879"/>
      <c r="I5" s="879"/>
      <c r="J5" s="879"/>
      <c r="K5" s="879"/>
      <c r="L5" s="879"/>
      <c r="M5" s="879"/>
      <c r="N5" s="879"/>
      <c r="O5" s="336"/>
      <c r="P5" s="336"/>
    </row>
    <row r="6" spans="1:14" ht="12.75">
      <c r="A6" s="875"/>
      <c r="B6" s="875"/>
      <c r="C6" s="875"/>
      <c r="D6" s="875"/>
      <c r="E6" s="875"/>
      <c r="F6" s="875"/>
      <c r="G6" s="875"/>
      <c r="H6" s="875"/>
      <c r="I6" s="875"/>
      <c r="J6" s="875"/>
      <c r="K6" s="875"/>
      <c r="L6" s="875"/>
      <c r="M6" s="875"/>
      <c r="N6" s="875"/>
    </row>
    <row r="7" spans="1:14" ht="12.75">
      <c r="A7" s="866" t="s">
        <v>160</v>
      </c>
      <c r="B7" s="866"/>
      <c r="D7" s="280"/>
      <c r="E7" s="279"/>
      <c r="F7" s="279"/>
      <c r="G7" s="279"/>
      <c r="H7" s="862"/>
      <c r="I7" s="862"/>
      <c r="J7" s="862"/>
      <c r="K7" s="862"/>
      <c r="L7" s="862"/>
      <c r="M7" s="862"/>
      <c r="N7" s="862"/>
    </row>
    <row r="8" spans="1:16" ht="46.5" customHeight="1">
      <c r="A8" s="805" t="s">
        <v>2</v>
      </c>
      <c r="B8" s="805" t="s">
        <v>3</v>
      </c>
      <c r="C8" s="877" t="s">
        <v>483</v>
      </c>
      <c r="D8" s="867" t="s">
        <v>83</v>
      </c>
      <c r="E8" s="863" t="s">
        <v>84</v>
      </c>
      <c r="F8" s="864"/>
      <c r="G8" s="864"/>
      <c r="H8" s="865"/>
      <c r="I8" s="805" t="s">
        <v>648</v>
      </c>
      <c r="J8" s="805"/>
      <c r="K8" s="805"/>
      <c r="L8" s="805"/>
      <c r="M8" s="805"/>
      <c r="N8" s="805"/>
      <c r="O8" s="869" t="s">
        <v>847</v>
      </c>
      <c r="P8" s="869"/>
    </row>
    <row r="9" spans="1:16" ht="44.25" customHeight="1">
      <c r="A9" s="805"/>
      <c r="B9" s="805"/>
      <c r="C9" s="878"/>
      <c r="D9" s="868"/>
      <c r="E9" s="281" t="s">
        <v>88</v>
      </c>
      <c r="F9" s="281" t="s">
        <v>19</v>
      </c>
      <c r="G9" s="281" t="s">
        <v>41</v>
      </c>
      <c r="H9" s="281" t="s">
        <v>684</v>
      </c>
      <c r="I9" s="281" t="s">
        <v>17</v>
      </c>
      <c r="J9" s="281" t="s">
        <v>649</v>
      </c>
      <c r="K9" s="281" t="s">
        <v>650</v>
      </c>
      <c r="L9" s="281" t="s">
        <v>651</v>
      </c>
      <c r="M9" s="281" t="s">
        <v>652</v>
      </c>
      <c r="N9" s="281" t="s">
        <v>653</v>
      </c>
      <c r="O9" s="281" t="s">
        <v>860</v>
      </c>
      <c r="P9" s="281" t="s">
        <v>858</v>
      </c>
    </row>
    <row r="10" spans="1:16" s="343" customFormat="1" ht="12.75">
      <c r="A10" s="341">
        <v>1</v>
      </c>
      <c r="B10" s="341">
        <v>2</v>
      </c>
      <c r="C10" s="341">
        <v>3</v>
      </c>
      <c r="D10" s="341">
        <v>8</v>
      </c>
      <c r="E10" s="341">
        <v>9</v>
      </c>
      <c r="F10" s="341">
        <v>10</v>
      </c>
      <c r="G10" s="341">
        <v>11</v>
      </c>
      <c r="H10" s="341">
        <v>12</v>
      </c>
      <c r="I10" s="341">
        <v>9</v>
      </c>
      <c r="J10" s="341">
        <v>10</v>
      </c>
      <c r="K10" s="341">
        <v>11</v>
      </c>
      <c r="L10" s="341">
        <v>12</v>
      </c>
      <c r="M10" s="341">
        <v>13</v>
      </c>
      <c r="N10" s="341">
        <v>14</v>
      </c>
      <c r="O10" s="341">
        <v>15</v>
      </c>
      <c r="P10" s="341">
        <v>16</v>
      </c>
    </row>
    <row r="11" spans="1:16" ht="12.75">
      <c r="A11" s="283">
        <v>1</v>
      </c>
      <c r="B11" s="284"/>
      <c r="C11" s="284"/>
      <c r="D11" s="314"/>
      <c r="E11" s="284"/>
      <c r="F11" s="284"/>
      <c r="G11" s="284"/>
      <c r="H11" s="284"/>
      <c r="I11" s="284"/>
      <c r="J11" s="284"/>
      <c r="K11" s="284"/>
      <c r="L11" s="284"/>
      <c r="M11" s="284"/>
      <c r="N11" s="284"/>
      <c r="O11" s="284"/>
      <c r="P11" s="284"/>
    </row>
    <row r="12" spans="1:16" ht="12.75">
      <c r="A12" s="283">
        <v>2</v>
      </c>
      <c r="B12" s="284"/>
      <c r="C12" s="284"/>
      <c r="D12" s="314"/>
      <c r="E12" s="284"/>
      <c r="F12" s="284"/>
      <c r="G12" s="284"/>
      <c r="H12" s="284"/>
      <c r="I12" s="284"/>
      <c r="J12" s="284"/>
      <c r="K12" s="284"/>
      <c r="L12" s="284"/>
      <c r="M12" s="284"/>
      <c r="N12" s="284"/>
      <c r="O12" s="284"/>
      <c r="P12" s="284"/>
    </row>
    <row r="13" spans="1:16" ht="12.75">
      <c r="A13" s="283">
        <v>3</v>
      </c>
      <c r="B13" s="284"/>
      <c r="C13" s="284"/>
      <c r="D13" s="383"/>
      <c r="E13" s="384"/>
      <c r="F13" s="384"/>
      <c r="G13" s="384"/>
      <c r="H13" s="384"/>
      <c r="I13" s="384"/>
      <c r="J13" s="384"/>
      <c r="K13" s="384"/>
      <c r="L13" s="384"/>
      <c r="M13" s="384"/>
      <c r="N13" s="385"/>
      <c r="O13" s="284"/>
      <c r="P13" s="284"/>
    </row>
    <row r="14" spans="1:16" ht="12.75">
      <c r="A14" s="283">
        <v>4</v>
      </c>
      <c r="B14" s="284"/>
      <c r="C14" s="284"/>
      <c r="D14" s="386"/>
      <c r="E14" s="387"/>
      <c r="F14" s="387"/>
      <c r="G14" s="387"/>
      <c r="H14" s="387"/>
      <c r="I14" s="387"/>
      <c r="J14" s="387"/>
      <c r="K14" s="387"/>
      <c r="L14" s="387"/>
      <c r="M14" s="387"/>
      <c r="N14" s="388"/>
      <c r="O14" s="284"/>
      <c r="P14" s="284"/>
    </row>
    <row r="15" spans="1:16" ht="12.75">
      <c r="A15" s="283">
        <v>5</v>
      </c>
      <c r="B15" s="284"/>
      <c r="C15" s="284"/>
      <c r="D15" s="386"/>
      <c r="E15" s="387"/>
      <c r="F15" s="387"/>
      <c r="G15" s="387"/>
      <c r="H15" s="387"/>
      <c r="I15" s="387"/>
      <c r="J15" s="387"/>
      <c r="K15" s="387"/>
      <c r="L15" s="387"/>
      <c r="M15" s="387"/>
      <c r="N15" s="388"/>
      <c r="O15" s="284"/>
      <c r="P15" s="284"/>
    </row>
    <row r="16" spans="1:16" ht="12.75">
      <c r="A16" s="283">
        <v>6</v>
      </c>
      <c r="B16" s="284"/>
      <c r="C16" s="284"/>
      <c r="D16" s="386"/>
      <c r="E16" s="387"/>
      <c r="F16" s="387"/>
      <c r="G16" s="387"/>
      <c r="H16" s="387"/>
      <c r="I16" s="387"/>
      <c r="J16" s="387"/>
      <c r="K16" s="387"/>
      <c r="L16" s="387"/>
      <c r="M16" s="387"/>
      <c r="N16" s="388"/>
      <c r="O16" s="284"/>
      <c r="P16" s="284"/>
    </row>
    <row r="17" spans="1:16" ht="12.75">
      <c r="A17" s="283">
        <v>7</v>
      </c>
      <c r="B17" s="284"/>
      <c r="C17" s="284"/>
      <c r="D17" s="386"/>
      <c r="E17" s="387"/>
      <c r="F17" s="387"/>
      <c r="G17" s="387"/>
      <c r="H17" s="387"/>
      <c r="I17" s="387"/>
      <c r="J17" s="387"/>
      <c r="K17" s="387"/>
      <c r="L17" s="387"/>
      <c r="M17" s="387"/>
      <c r="N17" s="388"/>
      <c r="O17" s="284"/>
      <c r="P17" s="284"/>
    </row>
    <row r="18" spans="1:16" ht="12.75">
      <c r="A18" s="283">
        <v>8</v>
      </c>
      <c r="B18" s="284"/>
      <c r="C18" s="284"/>
      <c r="D18" s="386"/>
      <c r="E18" s="387"/>
      <c r="F18" s="387"/>
      <c r="G18" s="387"/>
      <c r="H18" s="387"/>
      <c r="I18" s="387"/>
      <c r="J18" s="387"/>
      <c r="K18" s="387"/>
      <c r="L18" s="387"/>
      <c r="M18" s="387"/>
      <c r="N18" s="388"/>
      <c r="O18" s="284"/>
      <c r="P18" s="284"/>
    </row>
    <row r="19" spans="1:16" ht="12.75">
      <c r="A19" s="283">
        <v>9</v>
      </c>
      <c r="B19" s="284"/>
      <c r="C19" s="284"/>
      <c r="D19" s="386"/>
      <c r="E19" s="387"/>
      <c r="F19" s="387"/>
      <c r="G19" s="387"/>
      <c r="H19" s="387"/>
      <c r="I19" s="387"/>
      <c r="J19" s="387"/>
      <c r="K19" s="387"/>
      <c r="L19" s="387"/>
      <c r="M19" s="387"/>
      <c r="N19" s="388"/>
      <c r="O19" s="284"/>
      <c r="P19" s="284"/>
    </row>
    <row r="20" spans="1:16" ht="59.25">
      <c r="A20" s="283">
        <v>10</v>
      </c>
      <c r="B20" s="284"/>
      <c r="C20" s="284"/>
      <c r="D20" s="386"/>
      <c r="E20" s="387"/>
      <c r="F20" s="387"/>
      <c r="G20" s="387"/>
      <c r="H20" s="387"/>
      <c r="I20" s="387"/>
      <c r="J20" s="392" t="s">
        <v>879</v>
      </c>
      <c r="K20" s="387"/>
      <c r="L20" s="387"/>
      <c r="M20" s="387"/>
      <c r="N20" s="388"/>
      <c r="O20" s="284"/>
      <c r="P20" s="284"/>
    </row>
    <row r="21" spans="1:16" ht="12.75">
      <c r="A21" s="283">
        <v>11</v>
      </c>
      <c r="B21" s="284"/>
      <c r="C21" s="284"/>
      <c r="D21" s="386"/>
      <c r="E21" s="387"/>
      <c r="F21" s="387"/>
      <c r="G21" s="387"/>
      <c r="H21" s="387"/>
      <c r="I21" s="387"/>
      <c r="J21" s="387"/>
      <c r="K21" s="387"/>
      <c r="L21" s="387"/>
      <c r="M21" s="387"/>
      <c r="N21" s="388"/>
      <c r="O21" s="284"/>
      <c r="P21" s="284"/>
    </row>
    <row r="22" spans="1:16" ht="12.75">
      <c r="A22" s="283">
        <v>12</v>
      </c>
      <c r="B22" s="284"/>
      <c r="C22" s="284"/>
      <c r="D22" s="386"/>
      <c r="E22" s="387"/>
      <c r="F22" s="387"/>
      <c r="G22" s="387"/>
      <c r="H22" s="387"/>
      <c r="I22" s="387"/>
      <c r="J22" s="387"/>
      <c r="K22" s="387"/>
      <c r="L22" s="387"/>
      <c r="M22" s="387"/>
      <c r="N22" s="388"/>
      <c r="O22" s="284"/>
      <c r="P22" s="284"/>
    </row>
    <row r="23" spans="1:16" ht="12.75">
      <c r="A23" s="283">
        <v>13</v>
      </c>
      <c r="B23" s="284"/>
      <c r="C23" s="284"/>
      <c r="D23" s="389"/>
      <c r="E23" s="390"/>
      <c r="F23" s="390"/>
      <c r="G23" s="390"/>
      <c r="H23" s="390"/>
      <c r="I23" s="390"/>
      <c r="J23" s="390"/>
      <c r="K23" s="390"/>
      <c r="L23" s="390"/>
      <c r="M23" s="390"/>
      <c r="N23" s="391"/>
      <c r="O23" s="284"/>
      <c r="P23" s="284"/>
    </row>
    <row r="24" spans="1:16" ht="12.75">
      <c r="A24" s="283">
        <v>14</v>
      </c>
      <c r="B24" s="284"/>
      <c r="C24" s="284"/>
      <c r="D24" s="314"/>
      <c r="E24" s="284"/>
      <c r="F24" s="284"/>
      <c r="G24" s="284"/>
      <c r="H24" s="284"/>
      <c r="I24" s="284"/>
      <c r="J24" s="284"/>
      <c r="K24" s="284"/>
      <c r="L24" s="284"/>
      <c r="M24" s="284"/>
      <c r="N24" s="284"/>
      <c r="O24" s="284"/>
      <c r="P24" s="284"/>
    </row>
    <row r="25" spans="1:16" ht="12.75">
      <c r="A25" s="285" t="s">
        <v>7</v>
      </c>
      <c r="B25" s="284"/>
      <c r="C25" s="284"/>
      <c r="D25" s="314"/>
      <c r="E25" s="284"/>
      <c r="F25" s="284"/>
      <c r="G25" s="284"/>
      <c r="H25" s="284"/>
      <c r="I25" s="284"/>
      <c r="J25" s="284"/>
      <c r="K25" s="284"/>
      <c r="L25" s="284"/>
      <c r="M25" s="284"/>
      <c r="N25" s="284"/>
      <c r="O25" s="284"/>
      <c r="P25" s="284"/>
    </row>
    <row r="26" spans="1:16" ht="12.75">
      <c r="A26" s="285" t="s">
        <v>7</v>
      </c>
      <c r="B26" s="284"/>
      <c r="C26" s="284"/>
      <c r="D26" s="314"/>
      <c r="E26" s="284"/>
      <c r="F26" s="284"/>
      <c r="G26" s="284"/>
      <c r="H26" s="284"/>
      <c r="I26" s="284"/>
      <c r="J26" s="284"/>
      <c r="K26" s="284"/>
      <c r="L26" s="284"/>
      <c r="M26" s="284"/>
      <c r="N26" s="284"/>
      <c r="O26" s="284"/>
      <c r="P26" s="284"/>
    </row>
    <row r="27" spans="1:16" ht="12.75">
      <c r="A27" s="283" t="s">
        <v>17</v>
      </c>
      <c r="B27" s="284"/>
      <c r="C27" s="284"/>
      <c r="D27" s="314"/>
      <c r="E27" s="284"/>
      <c r="F27" s="284"/>
      <c r="G27" s="284"/>
      <c r="H27" s="284"/>
      <c r="I27" s="284"/>
      <c r="J27" s="284"/>
      <c r="K27" s="284"/>
      <c r="L27" s="284"/>
      <c r="M27" s="284"/>
      <c r="N27" s="284"/>
      <c r="O27" s="284"/>
      <c r="P27" s="284"/>
    </row>
    <row r="28" spans="1:14" ht="12.75">
      <c r="A28" s="286"/>
      <c r="B28" s="286"/>
      <c r="C28" s="286"/>
      <c r="D28" s="286"/>
      <c r="E28" s="279"/>
      <c r="F28" s="279"/>
      <c r="G28" s="279"/>
      <c r="H28" s="279"/>
      <c r="I28" s="279"/>
      <c r="J28" s="279"/>
      <c r="K28" s="279"/>
      <c r="L28" s="279"/>
      <c r="M28" s="279"/>
      <c r="N28" s="279"/>
    </row>
    <row r="29" spans="1:14" ht="12.75">
      <c r="A29" s="287"/>
      <c r="B29" s="288"/>
      <c r="C29" s="288"/>
      <c r="D29" s="286"/>
      <c r="E29" s="279"/>
      <c r="F29" s="279"/>
      <c r="G29" s="279"/>
      <c r="H29" s="279"/>
      <c r="I29" s="279"/>
      <c r="J29" s="279"/>
      <c r="K29" s="279"/>
      <c r="L29" s="279"/>
      <c r="M29" s="279"/>
      <c r="N29" s="279"/>
    </row>
    <row r="30" spans="1:14" ht="12.75">
      <c r="A30" s="289"/>
      <c r="B30" s="289"/>
      <c r="C30" s="289"/>
      <c r="E30" s="279"/>
      <c r="F30" s="279"/>
      <c r="G30" s="279"/>
      <c r="H30" s="279"/>
      <c r="I30" s="279"/>
      <c r="J30" s="279"/>
      <c r="K30" s="279"/>
      <c r="L30" s="279"/>
      <c r="M30" s="279"/>
      <c r="N30" s="279"/>
    </row>
    <row r="31" spans="1:14" ht="12.75">
      <c r="A31" s="289"/>
      <c r="B31" s="289"/>
      <c r="C31" s="289"/>
      <c r="E31" s="279"/>
      <c r="F31" s="279"/>
      <c r="G31" s="279"/>
      <c r="H31" s="279"/>
      <c r="I31" s="279"/>
      <c r="J31" s="279"/>
      <c r="K31" s="279"/>
      <c r="L31" s="279"/>
      <c r="M31" s="279"/>
      <c r="N31" s="279"/>
    </row>
    <row r="32" spans="1:14" ht="12.75">
      <c r="A32" s="289"/>
      <c r="B32" s="289"/>
      <c r="C32" s="289"/>
      <c r="E32" s="279"/>
      <c r="F32" s="279"/>
      <c r="G32" s="279"/>
      <c r="H32" s="279"/>
      <c r="I32" s="279"/>
      <c r="J32" s="279"/>
      <c r="K32" s="279"/>
      <c r="L32" s="279"/>
      <c r="M32" s="279"/>
      <c r="N32" s="279"/>
    </row>
    <row r="33" spans="1:16" ht="12.75">
      <c r="A33" s="289"/>
      <c r="B33" s="289"/>
      <c r="C33" s="289"/>
      <c r="E33" s="279"/>
      <c r="F33" s="279"/>
      <c r="G33" s="279"/>
      <c r="H33" s="279"/>
      <c r="I33" s="279"/>
      <c r="J33" s="279"/>
      <c r="K33" s="279"/>
      <c r="L33" s="641" t="s">
        <v>1040</v>
      </c>
      <c r="M33" s="641"/>
      <c r="N33" s="641"/>
      <c r="O33" s="641"/>
      <c r="P33" s="641"/>
    </row>
    <row r="34" spans="1:16" ht="12.75" customHeight="1">
      <c r="A34" s="289" t="s">
        <v>12</v>
      </c>
      <c r="D34" s="289"/>
      <c r="E34" s="279"/>
      <c r="F34" s="289"/>
      <c r="G34" s="289"/>
      <c r="H34" s="289"/>
      <c r="I34" s="289"/>
      <c r="J34" s="289"/>
      <c r="K34" s="289"/>
      <c r="L34" s="641"/>
      <c r="M34" s="641"/>
      <c r="N34" s="641"/>
      <c r="O34" s="641"/>
      <c r="P34" s="641"/>
    </row>
    <row r="35" spans="5:16" ht="12.75" customHeight="1">
      <c r="E35" s="289"/>
      <c r="F35" s="544"/>
      <c r="G35" s="544"/>
      <c r="H35" s="544"/>
      <c r="I35" s="544"/>
      <c r="J35" s="544"/>
      <c r="K35" s="544"/>
      <c r="L35" s="641"/>
      <c r="M35" s="641"/>
      <c r="N35" s="641"/>
      <c r="O35" s="641"/>
      <c r="P35" s="641"/>
    </row>
    <row r="36" spans="5:16" ht="12.75" customHeight="1">
      <c r="E36" s="544"/>
      <c r="F36" s="544"/>
      <c r="G36" s="544"/>
      <c r="H36" s="544"/>
      <c r="I36" s="544"/>
      <c r="J36" s="544"/>
      <c r="K36" s="544"/>
      <c r="L36" s="641"/>
      <c r="M36" s="641"/>
      <c r="N36" s="641"/>
      <c r="O36" s="641"/>
      <c r="P36" s="641"/>
    </row>
    <row r="37" spans="1:14" ht="12.75" customHeight="1">
      <c r="A37" s="289"/>
      <c r="B37" s="289"/>
      <c r="E37" s="279"/>
      <c r="F37" s="289"/>
      <c r="G37" s="289"/>
      <c r="H37" s="289"/>
      <c r="I37" s="289"/>
      <c r="J37" s="289"/>
      <c r="K37" s="289"/>
      <c r="L37" s="289"/>
      <c r="M37" s="289"/>
      <c r="N37" s="289"/>
    </row>
    <row r="39" spans="1:14" ht="12.75">
      <c r="A39" s="861"/>
      <c r="B39" s="861"/>
      <c r="C39" s="861"/>
      <c r="D39" s="861"/>
      <c r="E39" s="861"/>
      <c r="F39" s="861"/>
      <c r="G39" s="861"/>
      <c r="H39" s="861"/>
      <c r="I39" s="861"/>
      <c r="J39" s="861"/>
      <c r="K39" s="861"/>
      <c r="L39" s="861"/>
      <c r="M39" s="861"/>
      <c r="N39" s="861"/>
    </row>
  </sheetData>
  <sheetProtection/>
  <mergeCells count="17">
    <mergeCell ref="I8:N8"/>
    <mergeCell ref="A6:N6"/>
    <mergeCell ref="D1:E1"/>
    <mergeCell ref="M1:N1"/>
    <mergeCell ref="A2:N2"/>
    <mergeCell ref="A3:N3"/>
    <mergeCell ref="A4:N5"/>
    <mergeCell ref="A39:N39"/>
    <mergeCell ref="C8:C9"/>
    <mergeCell ref="A7:B7"/>
    <mergeCell ref="H7:N7"/>
    <mergeCell ref="A8:A9"/>
    <mergeCell ref="B8:B9"/>
    <mergeCell ref="D8:D9"/>
    <mergeCell ref="E8:H8"/>
    <mergeCell ref="L33:P36"/>
    <mergeCell ref="O8:P8"/>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r:id="rId1"/>
</worksheet>
</file>

<file path=xl/worksheets/sheet61.xml><?xml version="1.0" encoding="utf-8"?>
<worksheet xmlns="http://schemas.openxmlformats.org/spreadsheetml/2006/main" xmlns:r="http://schemas.openxmlformats.org/officeDocument/2006/relationships">
  <sheetPr>
    <pageSetUpPr fitToPage="1"/>
  </sheetPr>
  <dimension ref="A1:P39"/>
  <sheetViews>
    <sheetView view="pageBreakPreview" zoomScaleNormal="70" zoomScaleSheetLayoutView="100" zoomScalePageLayoutView="0" workbookViewId="0" topLeftCell="A19">
      <selection activeCell="L34" sqref="L34:P37"/>
    </sheetView>
  </sheetViews>
  <sheetFormatPr defaultColWidth="9.140625" defaultRowHeight="12.75"/>
  <cols>
    <col min="1" max="1" width="5.57421875" style="279" customWidth="1"/>
    <col min="2" max="2" width="8.8515625" style="279" customWidth="1"/>
    <col min="3" max="3" width="10.28125" style="279" customWidth="1"/>
    <col min="4" max="4" width="12.8515625" style="279" customWidth="1"/>
    <col min="5" max="5" width="8.7109375" style="265" customWidth="1"/>
    <col min="6" max="7" width="8.00390625" style="265" customWidth="1"/>
    <col min="8" max="10" width="8.140625" style="265" customWidth="1"/>
    <col min="11" max="11" width="8.421875" style="265" customWidth="1"/>
    <col min="12" max="12" width="8.140625" style="265" customWidth="1"/>
    <col min="13" max="13" width="11.28125" style="265" customWidth="1"/>
    <col min="14" max="14" width="11.8515625" style="265" customWidth="1"/>
    <col min="15" max="15" width="9.140625" style="279" customWidth="1"/>
    <col min="16" max="16" width="13.00390625" style="279" customWidth="1"/>
    <col min="17" max="16384" width="9.140625" style="265" customWidth="1"/>
  </cols>
  <sheetData>
    <row r="1" spans="4:14" ht="12.75" customHeight="1">
      <c r="D1" s="874"/>
      <c r="E1" s="874"/>
      <c r="F1" s="279"/>
      <c r="G1" s="279"/>
      <c r="H1" s="279"/>
      <c r="I1" s="279"/>
      <c r="J1" s="279"/>
      <c r="K1" s="279"/>
      <c r="L1" s="279"/>
      <c r="M1" s="876" t="s">
        <v>667</v>
      </c>
      <c r="N1" s="876"/>
    </row>
    <row r="2" spans="1:14" ht="15.75">
      <c r="A2" s="872" t="s">
        <v>0</v>
      </c>
      <c r="B2" s="872"/>
      <c r="C2" s="872"/>
      <c r="D2" s="872"/>
      <c r="E2" s="872"/>
      <c r="F2" s="872"/>
      <c r="G2" s="872"/>
      <c r="H2" s="872"/>
      <c r="I2" s="872"/>
      <c r="J2" s="872"/>
      <c r="K2" s="872"/>
      <c r="L2" s="872"/>
      <c r="M2" s="872"/>
      <c r="N2" s="872"/>
    </row>
    <row r="3" spans="1:14" ht="18">
      <c r="A3" s="873" t="s">
        <v>697</v>
      </c>
      <c r="B3" s="873"/>
      <c r="C3" s="873"/>
      <c r="D3" s="873"/>
      <c r="E3" s="873"/>
      <c r="F3" s="873"/>
      <c r="G3" s="873"/>
      <c r="H3" s="873"/>
      <c r="I3" s="873"/>
      <c r="J3" s="873"/>
      <c r="K3" s="873"/>
      <c r="L3" s="873"/>
      <c r="M3" s="873"/>
      <c r="N3" s="873"/>
    </row>
    <row r="4" spans="1:14" ht="9.75" customHeight="1">
      <c r="A4" s="879" t="s">
        <v>709</v>
      </c>
      <c r="B4" s="879"/>
      <c r="C4" s="879"/>
      <c r="D4" s="879"/>
      <c r="E4" s="879"/>
      <c r="F4" s="879"/>
      <c r="G4" s="879"/>
      <c r="H4" s="879"/>
      <c r="I4" s="879"/>
      <c r="J4" s="879"/>
      <c r="K4" s="879"/>
      <c r="L4" s="879"/>
      <c r="M4" s="879"/>
      <c r="N4" s="879"/>
    </row>
    <row r="5" spans="1:16" s="266" customFormat="1" ht="18.75" customHeight="1">
      <c r="A5" s="879"/>
      <c r="B5" s="879"/>
      <c r="C5" s="879"/>
      <c r="D5" s="879"/>
      <c r="E5" s="879"/>
      <c r="F5" s="879"/>
      <c r="G5" s="879"/>
      <c r="H5" s="879"/>
      <c r="I5" s="879"/>
      <c r="J5" s="879"/>
      <c r="K5" s="879"/>
      <c r="L5" s="879"/>
      <c r="M5" s="879"/>
      <c r="N5" s="879"/>
      <c r="O5" s="336"/>
      <c r="P5" s="336"/>
    </row>
    <row r="6" spans="1:14" ht="12.75">
      <c r="A6" s="875"/>
      <c r="B6" s="875"/>
      <c r="C6" s="875"/>
      <c r="D6" s="875"/>
      <c r="E6" s="875"/>
      <c r="F6" s="875"/>
      <c r="G6" s="875"/>
      <c r="H6" s="875"/>
      <c r="I6" s="875"/>
      <c r="J6" s="875"/>
      <c r="K6" s="875"/>
      <c r="L6" s="875"/>
      <c r="M6" s="875"/>
      <c r="N6" s="875"/>
    </row>
    <row r="7" spans="1:14" ht="12.75">
      <c r="A7" s="866" t="s">
        <v>160</v>
      </c>
      <c r="B7" s="866"/>
      <c r="D7" s="280"/>
      <c r="E7" s="279"/>
      <c r="F7" s="279"/>
      <c r="G7" s="279"/>
      <c r="H7" s="862"/>
      <c r="I7" s="862"/>
      <c r="J7" s="862"/>
      <c r="K7" s="862"/>
      <c r="L7" s="862"/>
      <c r="M7" s="862"/>
      <c r="N7" s="862"/>
    </row>
    <row r="8" spans="1:16" ht="24.75" customHeight="1">
      <c r="A8" s="805" t="s">
        <v>2</v>
      </c>
      <c r="B8" s="805" t="s">
        <v>3</v>
      </c>
      <c r="C8" s="877" t="s">
        <v>483</v>
      </c>
      <c r="D8" s="867" t="s">
        <v>83</v>
      </c>
      <c r="E8" s="863" t="s">
        <v>84</v>
      </c>
      <c r="F8" s="864"/>
      <c r="G8" s="864"/>
      <c r="H8" s="865"/>
      <c r="I8" s="805" t="s">
        <v>648</v>
      </c>
      <c r="J8" s="805"/>
      <c r="K8" s="805"/>
      <c r="L8" s="805"/>
      <c r="M8" s="805"/>
      <c r="N8" s="805"/>
      <c r="O8" s="869" t="s">
        <v>847</v>
      </c>
      <c r="P8" s="869"/>
    </row>
    <row r="9" spans="1:16" ht="44.25" customHeight="1">
      <c r="A9" s="805"/>
      <c r="B9" s="805"/>
      <c r="C9" s="878"/>
      <c r="D9" s="868"/>
      <c r="E9" s="281" t="s">
        <v>88</v>
      </c>
      <c r="F9" s="281" t="s">
        <v>19</v>
      </c>
      <c r="G9" s="281" t="s">
        <v>41</v>
      </c>
      <c r="H9" s="281" t="s">
        <v>684</v>
      </c>
      <c r="I9" s="281" t="s">
        <v>17</v>
      </c>
      <c r="J9" s="281" t="s">
        <v>649</v>
      </c>
      <c r="K9" s="281" t="s">
        <v>650</v>
      </c>
      <c r="L9" s="281" t="s">
        <v>651</v>
      </c>
      <c r="M9" s="281" t="s">
        <v>652</v>
      </c>
      <c r="N9" s="281" t="s">
        <v>653</v>
      </c>
      <c r="O9" s="281" t="s">
        <v>860</v>
      </c>
      <c r="P9" s="281" t="s">
        <v>858</v>
      </c>
    </row>
    <row r="10" spans="1:16" s="343" customFormat="1" ht="12.75">
      <c r="A10" s="341">
        <v>1</v>
      </c>
      <c r="B10" s="341">
        <v>2</v>
      </c>
      <c r="C10" s="341">
        <v>3</v>
      </c>
      <c r="D10" s="341">
        <v>4</v>
      </c>
      <c r="E10" s="341">
        <v>5</v>
      </c>
      <c r="F10" s="341">
        <v>6</v>
      </c>
      <c r="G10" s="341">
        <v>7</v>
      </c>
      <c r="H10" s="341">
        <v>8</v>
      </c>
      <c r="I10" s="341">
        <v>9</v>
      </c>
      <c r="J10" s="341">
        <v>10</v>
      </c>
      <c r="K10" s="341">
        <v>11</v>
      </c>
      <c r="L10" s="341">
        <v>12</v>
      </c>
      <c r="M10" s="341">
        <v>13</v>
      </c>
      <c r="N10" s="341">
        <v>14</v>
      </c>
      <c r="O10" s="341">
        <v>15</v>
      </c>
      <c r="P10" s="341">
        <v>16</v>
      </c>
    </row>
    <row r="11" spans="1:16" ht="12.75">
      <c r="A11" s="283">
        <v>1</v>
      </c>
      <c r="B11" s="284"/>
      <c r="C11" s="284"/>
      <c r="D11" s="314"/>
      <c r="E11" s="284"/>
      <c r="F11" s="284"/>
      <c r="G11" s="284"/>
      <c r="H11" s="284"/>
      <c r="I11" s="284"/>
      <c r="J11" s="284"/>
      <c r="K11" s="284"/>
      <c r="L11" s="284"/>
      <c r="M11" s="284"/>
      <c r="N11" s="284"/>
      <c r="O11" s="284"/>
      <c r="P11" s="284"/>
    </row>
    <row r="12" spans="1:16" ht="12.75">
      <c r="A12" s="283">
        <v>2</v>
      </c>
      <c r="B12" s="284"/>
      <c r="C12" s="284"/>
      <c r="D12" s="314"/>
      <c r="E12" s="284"/>
      <c r="F12" s="284"/>
      <c r="G12" s="284"/>
      <c r="H12" s="284"/>
      <c r="I12" s="284"/>
      <c r="J12" s="284"/>
      <c r="K12" s="284"/>
      <c r="L12" s="284"/>
      <c r="M12" s="284"/>
      <c r="N12" s="284"/>
      <c r="O12" s="284"/>
      <c r="P12" s="284"/>
    </row>
    <row r="13" spans="1:16" ht="12.75">
      <c r="A13" s="283">
        <v>3</v>
      </c>
      <c r="B13" s="284"/>
      <c r="C13" s="284"/>
      <c r="D13" s="314"/>
      <c r="E13" s="284"/>
      <c r="F13" s="284"/>
      <c r="G13" s="284"/>
      <c r="H13" s="284"/>
      <c r="I13" s="284"/>
      <c r="J13" s="284"/>
      <c r="K13" s="284"/>
      <c r="L13" s="284"/>
      <c r="M13" s="284"/>
      <c r="N13" s="284"/>
      <c r="O13" s="284"/>
      <c r="P13" s="284"/>
    </row>
    <row r="14" spans="1:16" ht="12.75">
      <c r="A14" s="283">
        <v>4</v>
      </c>
      <c r="B14" s="284"/>
      <c r="C14" s="284"/>
      <c r="D14" s="314"/>
      <c r="E14" s="880" t="s">
        <v>914</v>
      </c>
      <c r="F14" s="881"/>
      <c r="G14" s="881"/>
      <c r="H14" s="881"/>
      <c r="I14" s="881"/>
      <c r="J14" s="881"/>
      <c r="K14" s="881"/>
      <c r="L14" s="882"/>
      <c r="M14" s="284"/>
      <c r="N14" s="284"/>
      <c r="O14" s="284"/>
      <c r="P14" s="284"/>
    </row>
    <row r="15" spans="1:16" ht="12.75">
      <c r="A15" s="283">
        <v>5</v>
      </c>
      <c r="B15" s="284"/>
      <c r="C15" s="284"/>
      <c r="D15" s="314"/>
      <c r="E15" s="883"/>
      <c r="F15" s="884"/>
      <c r="G15" s="884"/>
      <c r="H15" s="884"/>
      <c r="I15" s="884"/>
      <c r="J15" s="884"/>
      <c r="K15" s="884"/>
      <c r="L15" s="885"/>
      <c r="M15" s="284"/>
      <c r="N15" s="284"/>
      <c r="O15" s="284"/>
      <c r="P15" s="284"/>
    </row>
    <row r="16" spans="1:16" ht="12.75">
      <c r="A16" s="283">
        <v>6</v>
      </c>
      <c r="B16" s="284"/>
      <c r="C16" s="284"/>
      <c r="D16" s="314"/>
      <c r="E16" s="883"/>
      <c r="F16" s="884"/>
      <c r="G16" s="884"/>
      <c r="H16" s="884"/>
      <c r="I16" s="884"/>
      <c r="J16" s="884"/>
      <c r="K16" s="884"/>
      <c r="L16" s="885"/>
      <c r="M16" s="284"/>
      <c r="N16" s="284"/>
      <c r="O16" s="284"/>
      <c r="P16" s="284"/>
    </row>
    <row r="17" spans="1:16" ht="12.75">
      <c r="A17" s="283">
        <v>7</v>
      </c>
      <c r="B17" s="284"/>
      <c r="C17" s="284"/>
      <c r="D17" s="314"/>
      <c r="E17" s="883"/>
      <c r="F17" s="884"/>
      <c r="G17" s="884"/>
      <c r="H17" s="884"/>
      <c r="I17" s="884"/>
      <c r="J17" s="884"/>
      <c r="K17" s="884"/>
      <c r="L17" s="885"/>
      <c r="M17" s="284"/>
      <c r="N17" s="284"/>
      <c r="O17" s="284"/>
      <c r="P17" s="284"/>
    </row>
    <row r="18" spans="1:16" ht="12.75">
      <c r="A18" s="283">
        <v>8</v>
      </c>
      <c r="B18" s="284"/>
      <c r="C18" s="284"/>
      <c r="D18" s="314"/>
      <c r="E18" s="883"/>
      <c r="F18" s="884"/>
      <c r="G18" s="884"/>
      <c r="H18" s="884"/>
      <c r="I18" s="884"/>
      <c r="J18" s="884"/>
      <c r="K18" s="884"/>
      <c r="L18" s="885"/>
      <c r="M18" s="284"/>
      <c r="N18" s="284"/>
      <c r="O18" s="284"/>
      <c r="P18" s="284"/>
    </row>
    <row r="19" spans="1:16" ht="12.75">
      <c r="A19" s="283">
        <v>9</v>
      </c>
      <c r="B19" s="284"/>
      <c r="C19" s="284"/>
      <c r="D19" s="314"/>
      <c r="E19" s="883"/>
      <c r="F19" s="884"/>
      <c r="G19" s="884"/>
      <c r="H19" s="884"/>
      <c r="I19" s="884"/>
      <c r="J19" s="884"/>
      <c r="K19" s="884"/>
      <c r="L19" s="885"/>
      <c r="M19" s="284"/>
      <c r="N19" s="284"/>
      <c r="O19" s="284"/>
      <c r="P19" s="284"/>
    </row>
    <row r="20" spans="1:16" ht="12.75">
      <c r="A20" s="283">
        <v>10</v>
      </c>
      <c r="B20" s="284"/>
      <c r="C20" s="284"/>
      <c r="D20" s="314"/>
      <c r="E20" s="883"/>
      <c r="F20" s="884"/>
      <c r="G20" s="884"/>
      <c r="H20" s="884"/>
      <c r="I20" s="884"/>
      <c r="J20" s="884"/>
      <c r="K20" s="884"/>
      <c r="L20" s="885"/>
      <c r="M20" s="284"/>
      <c r="N20" s="284"/>
      <c r="O20" s="284"/>
      <c r="P20" s="284"/>
    </row>
    <row r="21" spans="1:16" ht="12.75">
      <c r="A21" s="283">
        <v>11</v>
      </c>
      <c r="B21" s="284"/>
      <c r="C21" s="284"/>
      <c r="D21" s="314"/>
      <c r="E21" s="883"/>
      <c r="F21" s="884"/>
      <c r="G21" s="884"/>
      <c r="H21" s="884"/>
      <c r="I21" s="884"/>
      <c r="J21" s="884"/>
      <c r="K21" s="884"/>
      <c r="L21" s="885"/>
      <c r="M21" s="284"/>
      <c r="N21" s="284"/>
      <c r="O21" s="284"/>
      <c r="P21" s="284"/>
    </row>
    <row r="22" spans="1:16" ht="12.75">
      <c r="A22" s="283">
        <v>12</v>
      </c>
      <c r="B22" s="284"/>
      <c r="C22" s="284"/>
      <c r="D22" s="314"/>
      <c r="E22" s="886"/>
      <c r="F22" s="887"/>
      <c r="G22" s="887"/>
      <c r="H22" s="887"/>
      <c r="I22" s="887"/>
      <c r="J22" s="887"/>
      <c r="K22" s="887"/>
      <c r="L22" s="888"/>
      <c r="M22" s="284"/>
      <c r="N22" s="284"/>
      <c r="O22" s="284"/>
      <c r="P22" s="284"/>
    </row>
    <row r="23" spans="1:16" ht="12.75">
      <c r="A23" s="283">
        <v>13</v>
      </c>
      <c r="B23" s="284"/>
      <c r="C23" s="284"/>
      <c r="D23" s="314"/>
      <c r="E23" s="284"/>
      <c r="F23" s="284"/>
      <c r="G23" s="284"/>
      <c r="H23" s="284"/>
      <c r="I23" s="284"/>
      <c r="J23" s="284"/>
      <c r="K23" s="284"/>
      <c r="L23" s="284"/>
      <c r="M23" s="284"/>
      <c r="N23" s="284"/>
      <c r="O23" s="284"/>
      <c r="P23" s="284"/>
    </row>
    <row r="24" spans="1:16" ht="12.75">
      <c r="A24" s="283">
        <v>14</v>
      </c>
      <c r="B24" s="284"/>
      <c r="C24" s="284"/>
      <c r="D24" s="314"/>
      <c r="E24" s="284"/>
      <c r="F24" s="284"/>
      <c r="G24" s="284"/>
      <c r="H24" s="284"/>
      <c r="I24" s="284"/>
      <c r="J24" s="284"/>
      <c r="K24" s="284"/>
      <c r="L24" s="284"/>
      <c r="M24" s="284"/>
      <c r="N24" s="284"/>
      <c r="O24" s="284"/>
      <c r="P24" s="284"/>
    </row>
    <row r="25" spans="1:16" ht="12.75">
      <c r="A25" s="285" t="s">
        <v>7</v>
      </c>
      <c r="B25" s="284"/>
      <c r="C25" s="284"/>
      <c r="D25" s="314"/>
      <c r="E25" s="284"/>
      <c r="F25" s="284"/>
      <c r="G25" s="284"/>
      <c r="H25" s="284"/>
      <c r="I25" s="284"/>
      <c r="J25" s="284"/>
      <c r="K25" s="284"/>
      <c r="L25" s="284"/>
      <c r="M25" s="284"/>
      <c r="N25" s="284"/>
      <c r="O25" s="284"/>
      <c r="P25" s="284"/>
    </row>
    <row r="26" spans="1:16" ht="12.75">
      <c r="A26" s="285" t="s">
        <v>7</v>
      </c>
      <c r="B26" s="284"/>
      <c r="C26" s="284"/>
      <c r="D26" s="314"/>
      <c r="E26" s="284"/>
      <c r="F26" s="284"/>
      <c r="G26" s="284"/>
      <c r="H26" s="284"/>
      <c r="I26" s="284"/>
      <c r="J26" s="284"/>
      <c r="K26" s="284"/>
      <c r="L26" s="284"/>
      <c r="M26" s="284"/>
      <c r="N26" s="284"/>
      <c r="O26" s="284"/>
      <c r="P26" s="284"/>
    </row>
    <row r="27" spans="1:16" ht="12.75">
      <c r="A27" s="283" t="s">
        <v>17</v>
      </c>
      <c r="B27" s="284"/>
      <c r="C27" s="284"/>
      <c r="D27" s="314"/>
      <c r="E27" s="284"/>
      <c r="F27" s="284"/>
      <c r="G27" s="284"/>
      <c r="H27" s="284"/>
      <c r="I27" s="284"/>
      <c r="J27" s="284"/>
      <c r="K27" s="284"/>
      <c r="L27" s="284"/>
      <c r="M27" s="284"/>
      <c r="N27" s="284"/>
      <c r="O27" s="284"/>
      <c r="P27" s="284"/>
    </row>
    <row r="28" spans="1:14" ht="12.75">
      <c r="A28" s="286"/>
      <c r="B28" s="286"/>
      <c r="C28" s="286"/>
      <c r="D28" s="286"/>
      <c r="E28" s="279"/>
      <c r="F28" s="279"/>
      <c r="G28" s="279"/>
      <c r="H28" s="279"/>
      <c r="I28" s="279"/>
      <c r="J28" s="279"/>
      <c r="K28" s="279"/>
      <c r="L28" s="279"/>
      <c r="M28" s="279"/>
      <c r="N28" s="279"/>
    </row>
    <row r="29" spans="1:14" ht="12.75">
      <c r="A29" s="287"/>
      <c r="B29" s="288"/>
      <c r="C29" s="288"/>
      <c r="D29" s="286"/>
      <c r="E29" s="279"/>
      <c r="F29" s="279"/>
      <c r="G29" s="279"/>
      <c r="H29" s="279"/>
      <c r="I29" s="279"/>
      <c r="J29" s="279"/>
      <c r="K29" s="279"/>
      <c r="L29" s="279"/>
      <c r="M29" s="279"/>
      <c r="N29" s="279"/>
    </row>
    <row r="30" spans="1:14" ht="12.75">
      <c r="A30" s="289"/>
      <c r="B30" s="289"/>
      <c r="C30" s="289"/>
      <c r="E30" s="279"/>
      <c r="F30" s="279"/>
      <c r="G30" s="279"/>
      <c r="H30" s="279"/>
      <c r="I30" s="279"/>
      <c r="J30" s="279"/>
      <c r="K30" s="279"/>
      <c r="L30" s="279"/>
      <c r="M30" s="279"/>
      <c r="N30" s="279"/>
    </row>
    <row r="31" spans="1:14" ht="12.75">
      <c r="A31" s="289"/>
      <c r="B31" s="289"/>
      <c r="C31" s="289"/>
      <c r="E31" s="279"/>
      <c r="F31" s="279"/>
      <c r="G31" s="279"/>
      <c r="H31" s="279"/>
      <c r="I31" s="279"/>
      <c r="J31" s="279"/>
      <c r="K31" s="279"/>
      <c r="L31" s="279"/>
      <c r="M31" s="279"/>
      <c r="N31" s="279"/>
    </row>
    <row r="32" spans="1:14" ht="12.75">
      <c r="A32" s="289"/>
      <c r="B32" s="289"/>
      <c r="C32" s="289"/>
      <c r="E32" s="279"/>
      <c r="F32" s="279"/>
      <c r="G32" s="279"/>
      <c r="H32" s="279"/>
      <c r="I32" s="279"/>
      <c r="J32" s="279"/>
      <c r="K32" s="279"/>
      <c r="L32" s="279"/>
      <c r="M32" s="279"/>
      <c r="N32" s="279"/>
    </row>
    <row r="33" spans="1:14" ht="12.75">
      <c r="A33" s="289"/>
      <c r="B33" s="289"/>
      <c r="C33" s="289"/>
      <c r="E33" s="279"/>
      <c r="F33" s="279"/>
      <c r="G33" s="279"/>
      <c r="H33" s="279"/>
      <c r="I33" s="279"/>
      <c r="J33" s="279"/>
      <c r="K33" s="279"/>
      <c r="L33" s="279"/>
      <c r="M33" s="279"/>
      <c r="N33" s="279"/>
    </row>
    <row r="34" spans="1:16" ht="12.75" customHeight="1">
      <c r="A34" s="289" t="s">
        <v>12</v>
      </c>
      <c r="D34" s="289"/>
      <c r="E34" s="279"/>
      <c r="F34" s="289"/>
      <c r="G34" s="289"/>
      <c r="H34" s="289"/>
      <c r="I34" s="289"/>
      <c r="J34" s="289"/>
      <c r="K34" s="289"/>
      <c r="L34" s="641" t="s">
        <v>1040</v>
      </c>
      <c r="M34" s="641"/>
      <c r="N34" s="641"/>
      <c r="O34" s="641"/>
      <c r="P34" s="641"/>
    </row>
    <row r="35" spans="5:16" ht="12.75" customHeight="1">
      <c r="E35" s="289"/>
      <c r="F35" s="544"/>
      <c r="G35" s="544"/>
      <c r="H35" s="544"/>
      <c r="I35" s="544"/>
      <c r="J35" s="544"/>
      <c r="K35" s="544"/>
      <c r="L35" s="641"/>
      <c r="M35" s="641"/>
      <c r="N35" s="641"/>
      <c r="O35" s="641"/>
      <c r="P35" s="641"/>
    </row>
    <row r="36" spans="5:16" ht="12.75" customHeight="1">
      <c r="E36" s="544"/>
      <c r="F36" s="544"/>
      <c r="G36" s="544"/>
      <c r="H36" s="544"/>
      <c r="I36" s="544"/>
      <c r="J36" s="544"/>
      <c r="K36" s="544"/>
      <c r="L36" s="641"/>
      <c r="M36" s="641"/>
      <c r="N36" s="641"/>
      <c r="O36" s="641"/>
      <c r="P36" s="641"/>
    </row>
    <row r="37" spans="1:16" ht="12.75" customHeight="1">
      <c r="A37" s="289"/>
      <c r="B37" s="289"/>
      <c r="E37" s="279"/>
      <c r="F37" s="289"/>
      <c r="G37" s="289"/>
      <c r="H37" s="289"/>
      <c r="I37" s="289"/>
      <c r="J37" s="289"/>
      <c r="K37" s="289"/>
      <c r="L37" s="641"/>
      <c r="M37" s="641"/>
      <c r="N37" s="641"/>
      <c r="O37" s="641"/>
      <c r="P37" s="641"/>
    </row>
    <row r="39" spans="1:14" ht="12.75">
      <c r="A39" s="861"/>
      <c r="B39" s="861"/>
      <c r="C39" s="861"/>
      <c r="D39" s="861"/>
      <c r="E39" s="861"/>
      <c r="F39" s="861"/>
      <c r="G39" s="861"/>
      <c r="H39" s="861"/>
      <c r="I39" s="861"/>
      <c r="J39" s="861"/>
      <c r="K39" s="861"/>
      <c r="L39" s="861"/>
      <c r="M39" s="861"/>
      <c r="N39" s="861"/>
    </row>
  </sheetData>
  <sheetProtection/>
  <mergeCells count="18">
    <mergeCell ref="O8:P8"/>
    <mergeCell ref="I8:N8"/>
    <mergeCell ref="A6:N6"/>
    <mergeCell ref="D1:E1"/>
    <mergeCell ref="M1:N1"/>
    <mergeCell ref="A2:N2"/>
    <mergeCell ref="A3:N3"/>
    <mergeCell ref="A4:N5"/>
    <mergeCell ref="E14:L22"/>
    <mergeCell ref="A39:N39"/>
    <mergeCell ref="A7:B7"/>
    <mergeCell ref="H7:N7"/>
    <mergeCell ref="A8:A9"/>
    <mergeCell ref="B8:B9"/>
    <mergeCell ref="C8:C9"/>
    <mergeCell ref="D8:D9"/>
    <mergeCell ref="L34:P37"/>
    <mergeCell ref="E8:H8"/>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r:id="rId1"/>
</worksheet>
</file>

<file path=xl/worksheets/sheet62.xml><?xml version="1.0" encoding="utf-8"?>
<worksheet xmlns="http://schemas.openxmlformats.org/spreadsheetml/2006/main" xmlns:r="http://schemas.openxmlformats.org/officeDocument/2006/relationships">
  <sheetPr>
    <pageSetUpPr fitToPage="1"/>
  </sheetPr>
  <dimension ref="A1:AS34"/>
  <sheetViews>
    <sheetView view="pageBreakPreview" zoomScaleNormal="90" zoomScaleSheetLayoutView="100" zoomScalePageLayoutView="0" workbookViewId="0" topLeftCell="A4">
      <selection activeCell="O31" sqref="O31:S34"/>
    </sheetView>
  </sheetViews>
  <sheetFormatPr defaultColWidth="9.140625" defaultRowHeight="12.75"/>
  <cols>
    <col min="1" max="1" width="7.140625" style="78" customWidth="1"/>
    <col min="2" max="2" width="11.28125" style="78" customWidth="1"/>
    <col min="3" max="4" width="8.57421875" style="78" customWidth="1"/>
    <col min="5" max="5" width="8.7109375" style="78" customWidth="1"/>
    <col min="6" max="6" width="8.57421875" style="78" customWidth="1"/>
    <col min="7" max="7" width="9.7109375" style="78" customWidth="1"/>
    <col min="8" max="8" width="10.28125" style="78" customWidth="1"/>
    <col min="9" max="9" width="9.7109375" style="78" customWidth="1"/>
    <col min="10" max="10" width="9.28125" style="78" customWidth="1"/>
    <col min="11" max="11" width="7.00390625" style="78" customWidth="1"/>
    <col min="12" max="12" width="7.28125" style="78" customWidth="1"/>
    <col min="13" max="13" width="7.421875" style="78" customWidth="1"/>
    <col min="14" max="14" width="7.8515625" style="78" customWidth="1"/>
    <col min="15" max="15" width="11.421875" style="78" customWidth="1"/>
    <col min="16" max="16" width="12.28125" style="78" customWidth="1"/>
    <col min="17" max="17" width="11.57421875" style="78" customWidth="1"/>
    <col min="18" max="18" width="20.421875" style="78" customWidth="1"/>
    <col min="19" max="19" width="9.00390625" style="78" customWidth="1"/>
    <col min="20" max="20" width="9.140625" style="78" hidden="1" customWidth="1"/>
    <col min="21" max="16384" width="9.140625" style="78" customWidth="1"/>
  </cols>
  <sheetData>
    <row r="1" spans="7:19" s="16" customFormat="1" ht="15.75">
      <c r="G1" s="614" t="s">
        <v>0</v>
      </c>
      <c r="H1" s="614"/>
      <c r="I1" s="614"/>
      <c r="J1" s="614"/>
      <c r="K1" s="614"/>
      <c r="L1" s="614"/>
      <c r="M1" s="614"/>
      <c r="N1" s="41"/>
      <c r="O1" s="41"/>
      <c r="R1" s="44" t="s">
        <v>533</v>
      </c>
      <c r="S1" s="44"/>
    </row>
    <row r="2" spans="2:15" s="16" customFormat="1" ht="20.25">
      <c r="B2" s="138"/>
      <c r="E2" s="615" t="s">
        <v>697</v>
      </c>
      <c r="F2" s="615"/>
      <c r="G2" s="615"/>
      <c r="H2" s="615"/>
      <c r="I2" s="615"/>
      <c r="J2" s="615"/>
      <c r="K2" s="615"/>
      <c r="L2" s="615"/>
      <c r="M2" s="615"/>
      <c r="N2" s="615"/>
      <c r="O2" s="615"/>
    </row>
    <row r="3" spans="2:10" s="16" customFormat="1" ht="20.25">
      <c r="B3" s="136"/>
      <c r="C3" s="136"/>
      <c r="D3" s="136"/>
      <c r="E3" s="136"/>
      <c r="F3" s="136"/>
      <c r="G3" s="136"/>
      <c r="H3" s="136"/>
      <c r="I3" s="136"/>
      <c r="J3" s="136"/>
    </row>
    <row r="4" spans="2:20" ht="18">
      <c r="B4" s="903" t="s">
        <v>850</v>
      </c>
      <c r="C4" s="903"/>
      <c r="D4" s="903"/>
      <c r="E4" s="903"/>
      <c r="F4" s="903"/>
      <c r="G4" s="903"/>
      <c r="H4" s="903"/>
      <c r="I4" s="903"/>
      <c r="J4" s="903"/>
      <c r="K4" s="903"/>
      <c r="L4" s="903"/>
      <c r="M4" s="903"/>
      <c r="N4" s="903"/>
      <c r="O4" s="903"/>
      <c r="P4" s="903"/>
      <c r="Q4" s="903"/>
      <c r="R4" s="903"/>
      <c r="S4" s="903"/>
      <c r="T4" s="903"/>
    </row>
    <row r="5" spans="3:20" ht="15">
      <c r="C5" s="79"/>
      <c r="D5" s="79"/>
      <c r="E5" s="79"/>
      <c r="F5" s="79"/>
      <c r="G5" s="79"/>
      <c r="H5" s="79"/>
      <c r="M5" s="79"/>
      <c r="N5" s="79"/>
      <c r="O5" s="79"/>
      <c r="P5" s="79"/>
      <c r="Q5" s="79"/>
      <c r="R5" s="79"/>
      <c r="S5" s="79"/>
      <c r="T5" s="79"/>
    </row>
    <row r="6" spans="1:2" ht="15">
      <c r="A6" s="617" t="s">
        <v>160</v>
      </c>
      <c r="B6" s="617"/>
    </row>
    <row r="7" ht="15">
      <c r="B7" s="81"/>
    </row>
    <row r="8" spans="1:18" s="82" customFormat="1" ht="42" customHeight="1">
      <c r="A8" s="604" t="s">
        <v>2</v>
      </c>
      <c r="B8" s="904" t="s">
        <v>3</v>
      </c>
      <c r="C8" s="892" t="s">
        <v>239</v>
      </c>
      <c r="D8" s="892"/>
      <c r="E8" s="892"/>
      <c r="F8" s="892"/>
      <c r="G8" s="889" t="s">
        <v>769</v>
      </c>
      <c r="H8" s="890"/>
      <c r="I8" s="890"/>
      <c r="J8" s="893"/>
      <c r="K8" s="889" t="s">
        <v>208</v>
      </c>
      <c r="L8" s="890"/>
      <c r="M8" s="890"/>
      <c r="N8" s="893"/>
      <c r="O8" s="889" t="s">
        <v>106</v>
      </c>
      <c r="P8" s="890"/>
      <c r="Q8" s="890"/>
      <c r="R8" s="891"/>
    </row>
    <row r="9" spans="1:19" s="83" customFormat="1" ht="37.5" customHeight="1">
      <c r="A9" s="604"/>
      <c r="B9" s="905"/>
      <c r="C9" s="91" t="s">
        <v>92</v>
      </c>
      <c r="D9" s="91" t="s">
        <v>96</v>
      </c>
      <c r="E9" s="91" t="s">
        <v>97</v>
      </c>
      <c r="F9" s="91" t="s">
        <v>17</v>
      </c>
      <c r="G9" s="91" t="s">
        <v>92</v>
      </c>
      <c r="H9" s="91" t="s">
        <v>96</v>
      </c>
      <c r="I9" s="91" t="s">
        <v>97</v>
      </c>
      <c r="J9" s="91" t="s">
        <v>17</v>
      </c>
      <c r="K9" s="91" t="s">
        <v>92</v>
      </c>
      <c r="L9" s="91" t="s">
        <v>96</v>
      </c>
      <c r="M9" s="91" t="s">
        <v>97</v>
      </c>
      <c r="N9" s="91" t="s">
        <v>17</v>
      </c>
      <c r="O9" s="91" t="s">
        <v>139</v>
      </c>
      <c r="P9" s="91" t="s">
        <v>140</v>
      </c>
      <c r="Q9" s="176" t="s">
        <v>141</v>
      </c>
      <c r="R9" s="91" t="s">
        <v>142</v>
      </c>
      <c r="S9" s="130"/>
    </row>
    <row r="10" spans="1:18" s="345" customFormat="1" ht="15.75" customHeight="1">
      <c r="A10" s="68">
        <v>1</v>
      </c>
      <c r="B10" s="166">
        <v>2</v>
      </c>
      <c r="C10" s="344">
        <v>3</v>
      </c>
      <c r="D10" s="344">
        <v>4</v>
      </c>
      <c r="E10" s="344">
        <v>5</v>
      </c>
      <c r="F10" s="344">
        <v>6</v>
      </c>
      <c r="G10" s="344">
        <v>7</v>
      </c>
      <c r="H10" s="344">
        <v>8</v>
      </c>
      <c r="I10" s="344">
        <v>9</v>
      </c>
      <c r="J10" s="344">
        <v>10</v>
      </c>
      <c r="K10" s="344">
        <v>11</v>
      </c>
      <c r="L10" s="344">
        <v>12</v>
      </c>
      <c r="M10" s="344">
        <v>13</v>
      </c>
      <c r="N10" s="344">
        <v>14</v>
      </c>
      <c r="O10" s="344">
        <v>15</v>
      </c>
      <c r="P10" s="344">
        <v>16</v>
      </c>
      <c r="Q10" s="344">
        <v>17</v>
      </c>
      <c r="R10" s="166">
        <v>18</v>
      </c>
    </row>
    <row r="11" spans="1:18" s="178" customFormat="1" ht="15.75" customHeight="1">
      <c r="A11" s="5">
        <v>1</v>
      </c>
      <c r="B11" s="90"/>
      <c r="C11" s="91"/>
      <c r="D11" s="91"/>
      <c r="E11" s="91"/>
      <c r="F11" s="91"/>
      <c r="G11" s="91"/>
      <c r="H11" s="91"/>
      <c r="I11" s="91"/>
      <c r="J11" s="91"/>
      <c r="K11" s="91"/>
      <c r="L11" s="91"/>
      <c r="M11" s="91"/>
      <c r="N11" s="91"/>
      <c r="O11" s="91"/>
      <c r="P11" s="91"/>
      <c r="Q11" s="91"/>
      <c r="R11" s="90"/>
    </row>
    <row r="12" spans="1:18" s="178" customFormat="1" ht="15.75" customHeight="1">
      <c r="A12" s="5">
        <v>2</v>
      </c>
      <c r="B12" s="90"/>
      <c r="C12" s="91"/>
      <c r="D12" s="91"/>
      <c r="E12" s="91"/>
      <c r="F12" s="894" t="s">
        <v>914</v>
      </c>
      <c r="G12" s="895"/>
      <c r="H12" s="895"/>
      <c r="I12" s="895"/>
      <c r="J12" s="895"/>
      <c r="K12" s="895"/>
      <c r="L12" s="895"/>
      <c r="M12" s="896"/>
      <c r="N12" s="91"/>
      <c r="O12" s="91"/>
      <c r="P12" s="91"/>
      <c r="Q12" s="91"/>
      <c r="R12" s="90"/>
    </row>
    <row r="13" spans="1:18" s="178" customFormat="1" ht="15.75" customHeight="1">
      <c r="A13" s="5">
        <v>3</v>
      </c>
      <c r="B13" s="90"/>
      <c r="C13" s="91"/>
      <c r="D13" s="91"/>
      <c r="E13" s="91"/>
      <c r="F13" s="897"/>
      <c r="G13" s="898"/>
      <c r="H13" s="898"/>
      <c r="I13" s="898"/>
      <c r="J13" s="898"/>
      <c r="K13" s="898"/>
      <c r="L13" s="898"/>
      <c r="M13" s="899"/>
      <c r="N13" s="91"/>
      <c r="O13" s="91"/>
      <c r="P13" s="91"/>
      <c r="Q13" s="91"/>
      <c r="R13" s="90"/>
    </row>
    <row r="14" spans="1:18" s="178" customFormat="1" ht="15.75" customHeight="1">
      <c r="A14" s="5">
        <v>4</v>
      </c>
      <c r="B14" s="90"/>
      <c r="C14" s="91"/>
      <c r="D14" s="91"/>
      <c r="E14" s="91"/>
      <c r="F14" s="897"/>
      <c r="G14" s="898"/>
      <c r="H14" s="898"/>
      <c r="I14" s="898"/>
      <c r="J14" s="898"/>
      <c r="K14" s="898"/>
      <c r="L14" s="898"/>
      <c r="M14" s="899"/>
      <c r="N14" s="91"/>
      <c r="O14" s="91"/>
      <c r="P14" s="91"/>
      <c r="Q14" s="91"/>
      <c r="R14" s="90"/>
    </row>
    <row r="15" spans="1:18" s="178" customFormat="1" ht="15.75" customHeight="1">
      <c r="A15" s="5">
        <v>5</v>
      </c>
      <c r="B15" s="90"/>
      <c r="C15" s="91"/>
      <c r="D15" s="91"/>
      <c r="E15" s="91"/>
      <c r="F15" s="897"/>
      <c r="G15" s="898"/>
      <c r="H15" s="898"/>
      <c r="I15" s="898"/>
      <c r="J15" s="898"/>
      <c r="K15" s="898"/>
      <c r="L15" s="898"/>
      <c r="M15" s="899"/>
      <c r="N15" s="91"/>
      <c r="O15" s="91"/>
      <c r="P15" s="91"/>
      <c r="Q15" s="91"/>
      <c r="R15" s="90"/>
    </row>
    <row r="16" spans="1:18" s="178" customFormat="1" ht="15.75" customHeight="1">
      <c r="A16" s="5">
        <v>6</v>
      </c>
      <c r="B16" s="90"/>
      <c r="C16" s="91"/>
      <c r="D16" s="91"/>
      <c r="E16" s="91"/>
      <c r="F16" s="897"/>
      <c r="G16" s="898"/>
      <c r="H16" s="898"/>
      <c r="I16" s="898"/>
      <c r="J16" s="898"/>
      <c r="K16" s="898"/>
      <c r="L16" s="898"/>
      <c r="M16" s="899"/>
      <c r="N16" s="91"/>
      <c r="O16" s="91"/>
      <c r="P16" s="91"/>
      <c r="Q16" s="91"/>
      <c r="R16" s="90"/>
    </row>
    <row r="17" spans="1:18" s="178" customFormat="1" ht="15.75" customHeight="1">
      <c r="A17" s="5">
        <v>7</v>
      </c>
      <c r="B17" s="90"/>
      <c r="C17" s="91"/>
      <c r="D17" s="91"/>
      <c r="E17" s="91"/>
      <c r="F17" s="897"/>
      <c r="G17" s="898"/>
      <c r="H17" s="898"/>
      <c r="I17" s="898"/>
      <c r="J17" s="898"/>
      <c r="K17" s="898"/>
      <c r="L17" s="898"/>
      <c r="M17" s="899"/>
      <c r="N17" s="91"/>
      <c r="O17" s="91"/>
      <c r="P17" s="91"/>
      <c r="Q17" s="91"/>
      <c r="R17" s="90"/>
    </row>
    <row r="18" spans="1:18" s="178" customFormat="1" ht="15.75" customHeight="1">
      <c r="A18" s="5">
        <v>8</v>
      </c>
      <c r="B18" s="90"/>
      <c r="C18" s="91"/>
      <c r="D18" s="91"/>
      <c r="E18" s="91"/>
      <c r="F18" s="897"/>
      <c r="G18" s="898"/>
      <c r="H18" s="898"/>
      <c r="I18" s="898"/>
      <c r="J18" s="898"/>
      <c r="K18" s="898"/>
      <c r="L18" s="898"/>
      <c r="M18" s="899"/>
      <c r="N18" s="91"/>
      <c r="O18" s="91"/>
      <c r="P18" s="91"/>
      <c r="Q18" s="91"/>
      <c r="R18" s="90"/>
    </row>
    <row r="19" spans="1:18" s="178" customFormat="1" ht="15.75" customHeight="1">
      <c r="A19" s="5">
        <v>9</v>
      </c>
      <c r="B19" s="90"/>
      <c r="C19" s="91"/>
      <c r="D19" s="91"/>
      <c r="E19" s="91"/>
      <c r="F19" s="897"/>
      <c r="G19" s="898"/>
      <c r="H19" s="898"/>
      <c r="I19" s="898"/>
      <c r="J19" s="898"/>
      <c r="K19" s="898"/>
      <c r="L19" s="898"/>
      <c r="M19" s="899"/>
      <c r="N19" s="91"/>
      <c r="O19" s="91"/>
      <c r="P19" s="91"/>
      <c r="Q19" s="91"/>
      <c r="R19" s="90"/>
    </row>
    <row r="20" spans="1:18" s="178" customFormat="1" ht="15.75" customHeight="1">
      <c r="A20" s="5">
        <v>10</v>
      </c>
      <c r="B20" s="90"/>
      <c r="C20" s="91"/>
      <c r="D20" s="91"/>
      <c r="E20" s="91"/>
      <c r="F20" s="897"/>
      <c r="G20" s="898"/>
      <c r="H20" s="898"/>
      <c r="I20" s="898"/>
      <c r="J20" s="898"/>
      <c r="K20" s="898"/>
      <c r="L20" s="898"/>
      <c r="M20" s="899"/>
      <c r="N20" s="91"/>
      <c r="O20" s="91"/>
      <c r="P20" s="91"/>
      <c r="Q20" s="91"/>
      <c r="R20" s="90"/>
    </row>
    <row r="21" spans="1:18" s="178" customFormat="1" ht="15.75" customHeight="1">
      <c r="A21" s="5">
        <v>11</v>
      </c>
      <c r="B21" s="90"/>
      <c r="C21" s="91"/>
      <c r="D21" s="91"/>
      <c r="E21" s="91"/>
      <c r="F21" s="900"/>
      <c r="G21" s="901"/>
      <c r="H21" s="901"/>
      <c r="I21" s="901"/>
      <c r="J21" s="901"/>
      <c r="K21" s="901"/>
      <c r="L21" s="901"/>
      <c r="M21" s="902"/>
      <c r="N21" s="91"/>
      <c r="O21" s="91"/>
      <c r="P21" s="91"/>
      <c r="Q21" s="91"/>
      <c r="R21" s="90"/>
    </row>
    <row r="22" spans="1:18" ht="15">
      <c r="A22" s="5">
        <v>12</v>
      </c>
      <c r="B22" s="84"/>
      <c r="C22" s="85"/>
      <c r="D22" s="85"/>
      <c r="E22" s="85"/>
      <c r="F22" s="85"/>
      <c r="G22" s="85"/>
      <c r="H22" s="85"/>
      <c r="I22" s="85"/>
      <c r="J22" s="85"/>
      <c r="K22" s="85"/>
      <c r="L22" s="85"/>
      <c r="M22" s="85"/>
      <c r="N22" s="85"/>
      <c r="O22" s="85"/>
      <c r="P22" s="85"/>
      <c r="Q22" s="85"/>
      <c r="R22" s="85"/>
    </row>
    <row r="23" spans="1:18" ht="15">
      <c r="A23" s="5">
        <v>13</v>
      </c>
      <c r="B23" s="86"/>
      <c r="C23" s="85"/>
      <c r="D23" s="85"/>
      <c r="E23" s="85"/>
      <c r="F23" s="85"/>
      <c r="G23" s="85"/>
      <c r="H23" s="85"/>
      <c r="I23" s="85"/>
      <c r="J23" s="85"/>
      <c r="K23" s="85"/>
      <c r="L23" s="85"/>
      <c r="M23" s="85"/>
      <c r="N23" s="85"/>
      <c r="O23" s="85"/>
      <c r="P23" s="85"/>
      <c r="Q23" s="85"/>
      <c r="R23" s="85"/>
    </row>
    <row r="24" spans="1:18" ht="15">
      <c r="A24" s="5">
        <v>14</v>
      </c>
      <c r="B24" s="86"/>
      <c r="C24" s="85"/>
      <c r="D24" s="85"/>
      <c r="E24" s="85"/>
      <c r="F24" s="85"/>
      <c r="G24" s="85"/>
      <c r="H24" s="85"/>
      <c r="I24" s="85"/>
      <c r="J24" s="85"/>
      <c r="K24" s="85"/>
      <c r="L24" s="85"/>
      <c r="M24" s="85"/>
      <c r="N24" s="85"/>
      <c r="O24" s="85"/>
      <c r="P24" s="85"/>
      <c r="Q24" s="85"/>
      <c r="R24" s="85"/>
    </row>
    <row r="25" spans="1:18" ht="15">
      <c r="A25" s="140" t="s">
        <v>7</v>
      </c>
      <c r="B25" s="86"/>
      <c r="C25" s="85"/>
      <c r="D25" s="85"/>
      <c r="E25" s="85"/>
      <c r="F25" s="85"/>
      <c r="G25" s="85"/>
      <c r="H25" s="85"/>
      <c r="I25" s="85"/>
      <c r="J25" s="85"/>
      <c r="K25" s="85"/>
      <c r="L25" s="85"/>
      <c r="M25" s="85"/>
      <c r="N25" s="85"/>
      <c r="O25" s="85"/>
      <c r="P25" s="85"/>
      <c r="Q25" s="85"/>
      <c r="R25" s="85"/>
    </row>
    <row r="26" spans="1:45" s="85" customFormat="1" ht="15">
      <c r="A26" s="140" t="s">
        <v>7</v>
      </c>
      <c r="B26" s="86"/>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row>
    <row r="27" spans="1:18" ht="15.75">
      <c r="A27" s="294" t="s">
        <v>17</v>
      </c>
      <c r="B27" s="85"/>
      <c r="C27" s="85"/>
      <c r="D27" s="85"/>
      <c r="E27" s="85"/>
      <c r="F27" s="85"/>
      <c r="G27" s="85"/>
      <c r="H27" s="85"/>
      <c r="I27" s="85"/>
      <c r="J27" s="85"/>
      <c r="K27" s="85"/>
      <c r="L27" s="85"/>
      <c r="M27" s="85"/>
      <c r="N27" s="85"/>
      <c r="O27" s="85"/>
      <c r="P27" s="85"/>
      <c r="Q27" s="85"/>
      <c r="R27" s="85"/>
    </row>
    <row r="31" spans="1:19" s="16" customFormat="1" ht="12.75">
      <c r="A31" s="15" t="s">
        <v>12</v>
      </c>
      <c r="G31" s="15"/>
      <c r="H31" s="15"/>
      <c r="K31" s="15"/>
      <c r="L31" s="15"/>
      <c r="M31" s="15"/>
      <c r="N31" s="15"/>
      <c r="O31" s="641" t="s">
        <v>1040</v>
      </c>
      <c r="P31" s="641"/>
      <c r="Q31" s="641"/>
      <c r="R31" s="641"/>
      <c r="S31" s="641"/>
    </row>
    <row r="32" spans="10:19" s="16" customFormat="1" ht="12.75" customHeight="1">
      <c r="J32" s="15"/>
      <c r="K32" s="37"/>
      <c r="L32" s="37"/>
      <c r="M32" s="37"/>
      <c r="N32" s="37"/>
      <c r="O32" s="641"/>
      <c r="P32" s="641"/>
      <c r="Q32" s="641"/>
      <c r="R32" s="641"/>
      <c r="S32" s="641"/>
    </row>
    <row r="33" spans="10:19" s="16" customFormat="1" ht="12.75" customHeight="1">
      <c r="J33" s="37"/>
      <c r="K33" s="37"/>
      <c r="L33" s="37"/>
      <c r="M33" s="37"/>
      <c r="N33" s="37"/>
      <c r="O33" s="641"/>
      <c r="P33" s="641"/>
      <c r="Q33" s="641"/>
      <c r="R33" s="641"/>
      <c r="S33" s="641"/>
    </row>
    <row r="34" spans="1:19" s="16" customFormat="1" ht="12.75">
      <c r="A34" s="15"/>
      <c r="B34" s="15"/>
      <c r="K34" s="15"/>
      <c r="L34" s="15"/>
      <c r="M34" s="15"/>
      <c r="N34" s="37"/>
      <c r="O34" s="641"/>
      <c r="P34" s="641"/>
      <c r="Q34" s="641"/>
      <c r="R34" s="641"/>
      <c r="S34" s="641"/>
    </row>
  </sheetData>
  <sheetProtection/>
  <mergeCells count="12">
    <mergeCell ref="F12:M21"/>
    <mergeCell ref="O31:S34"/>
    <mergeCell ref="B4:T4"/>
    <mergeCell ref="A6:B6"/>
    <mergeCell ref="A8:A9"/>
    <mergeCell ref="B8:B9"/>
    <mergeCell ref="G1:M1"/>
    <mergeCell ref="E2:O2"/>
    <mergeCell ref="O8:R8"/>
    <mergeCell ref="C8:F8"/>
    <mergeCell ref="K8:N8"/>
    <mergeCell ref="G8:J8"/>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92" r:id="rId1"/>
</worksheet>
</file>

<file path=xl/worksheets/sheet63.xml><?xml version="1.0" encoding="utf-8"?>
<worksheet xmlns="http://schemas.openxmlformats.org/spreadsheetml/2006/main" xmlns:r="http://schemas.openxmlformats.org/officeDocument/2006/relationships">
  <sheetPr>
    <pageSetUpPr fitToPage="1"/>
  </sheetPr>
  <dimension ref="A1:AS33"/>
  <sheetViews>
    <sheetView view="pageBreakPreview" zoomScaleNormal="70" zoomScaleSheetLayoutView="100" workbookViewId="0" topLeftCell="F4">
      <selection activeCell="P30" sqref="P30:S32"/>
    </sheetView>
  </sheetViews>
  <sheetFormatPr defaultColWidth="9.140625" defaultRowHeight="12.75"/>
  <cols>
    <col min="1" max="1" width="7.28125" style="78" customWidth="1"/>
    <col min="2" max="2" width="14.140625" style="78" customWidth="1"/>
    <col min="3" max="3" width="15.421875" style="78" customWidth="1"/>
    <col min="4" max="4" width="14.8515625" style="78" customWidth="1"/>
    <col min="5" max="5" width="11.8515625" style="78" customWidth="1"/>
    <col min="6" max="6" width="9.8515625" style="78" customWidth="1"/>
    <col min="7" max="7" width="12.7109375" style="78" customWidth="1"/>
    <col min="8" max="9" width="11.00390625" style="78" customWidth="1"/>
    <col min="10" max="10" width="14.140625" style="78" customWidth="1"/>
    <col min="11" max="11" width="12.28125" style="78" customWidth="1"/>
    <col min="12" max="12" width="13.140625" style="78" customWidth="1"/>
    <col min="13" max="13" width="9.7109375" style="78" customWidth="1"/>
    <col min="14" max="14" width="9.57421875" style="78" customWidth="1"/>
    <col min="15" max="15" width="12.7109375" style="78" customWidth="1"/>
    <col min="16" max="16" width="13.28125" style="78" customWidth="1"/>
    <col min="17" max="17" width="11.28125" style="78" customWidth="1"/>
    <col min="18" max="18" width="9.28125" style="78" customWidth="1"/>
    <col min="19" max="19" width="23.421875" style="78" customWidth="1"/>
    <col min="20" max="20" width="12.28125" style="78" customWidth="1"/>
    <col min="21" max="16384" width="9.140625" style="78" customWidth="1"/>
  </cols>
  <sheetData>
    <row r="1" spans="3:18" s="16" customFormat="1" ht="15.75">
      <c r="C1" s="46"/>
      <c r="D1" s="46"/>
      <c r="E1" s="46"/>
      <c r="F1" s="46"/>
      <c r="G1" s="46"/>
      <c r="H1" s="46"/>
      <c r="I1" s="114" t="s">
        <v>0</v>
      </c>
      <c r="J1" s="46"/>
      <c r="Q1" s="753" t="s">
        <v>534</v>
      </c>
      <c r="R1" s="753"/>
    </row>
    <row r="2" spans="7:17" s="16" customFormat="1" ht="20.25">
      <c r="G2" s="615" t="s">
        <v>697</v>
      </c>
      <c r="H2" s="615"/>
      <c r="I2" s="615"/>
      <c r="J2" s="615"/>
      <c r="K2" s="615"/>
      <c r="L2" s="615"/>
      <c r="M2" s="615"/>
      <c r="N2" s="45"/>
      <c r="O2" s="45"/>
      <c r="P2" s="45"/>
      <c r="Q2" s="45"/>
    </row>
    <row r="3" spans="7:17" s="16" customFormat="1" ht="20.25">
      <c r="G3" s="136"/>
      <c r="H3" s="136"/>
      <c r="I3" s="136"/>
      <c r="J3" s="136"/>
      <c r="K3" s="136"/>
      <c r="L3" s="136"/>
      <c r="M3" s="136"/>
      <c r="N3" s="45"/>
      <c r="O3" s="45"/>
      <c r="P3" s="45"/>
      <c r="Q3" s="45"/>
    </row>
    <row r="4" spans="2:20" ht="18">
      <c r="B4" s="907" t="s">
        <v>710</v>
      </c>
      <c r="C4" s="907"/>
      <c r="D4" s="907"/>
      <c r="E4" s="907"/>
      <c r="F4" s="907"/>
      <c r="G4" s="907"/>
      <c r="H4" s="907"/>
      <c r="I4" s="907"/>
      <c r="J4" s="907"/>
      <c r="K4" s="907"/>
      <c r="L4" s="907"/>
      <c r="M4" s="907"/>
      <c r="N4" s="907"/>
      <c r="O4" s="907"/>
      <c r="P4" s="907"/>
      <c r="Q4" s="907"/>
      <c r="R4" s="907"/>
      <c r="S4" s="907"/>
      <c r="T4" s="907"/>
    </row>
    <row r="5" spans="3:20" ht="15.75">
      <c r="C5" s="79"/>
      <c r="D5" s="80"/>
      <c r="E5" s="79"/>
      <c r="F5" s="79"/>
      <c r="G5" s="79"/>
      <c r="H5" s="79"/>
      <c r="I5" s="79"/>
      <c r="J5" s="79"/>
      <c r="K5" s="79"/>
      <c r="L5" s="79"/>
      <c r="M5" s="79"/>
      <c r="N5" s="79"/>
      <c r="O5" s="79"/>
      <c r="P5" s="79"/>
      <c r="Q5" s="79"/>
      <c r="R5" s="79"/>
      <c r="S5" s="79"/>
      <c r="T5" s="79"/>
    </row>
    <row r="6" ht="15">
      <c r="A6" s="92" t="s">
        <v>161</v>
      </c>
    </row>
    <row r="7" spans="2:17" ht="15">
      <c r="B7" s="81"/>
      <c r="Q7" s="123" t="s">
        <v>136</v>
      </c>
    </row>
    <row r="8" spans="1:19" s="82" customFormat="1" ht="32.25" customHeight="1">
      <c r="A8" s="604" t="s">
        <v>2</v>
      </c>
      <c r="B8" s="904" t="s">
        <v>3</v>
      </c>
      <c r="C8" s="892" t="s">
        <v>447</v>
      </c>
      <c r="D8" s="892"/>
      <c r="E8" s="892"/>
      <c r="F8" s="892"/>
      <c r="G8" s="892" t="s">
        <v>448</v>
      </c>
      <c r="H8" s="892"/>
      <c r="I8" s="892"/>
      <c r="J8" s="892"/>
      <c r="K8" s="892" t="s">
        <v>449</v>
      </c>
      <c r="L8" s="892"/>
      <c r="M8" s="892"/>
      <c r="N8" s="892"/>
      <c r="O8" s="892" t="s">
        <v>450</v>
      </c>
      <c r="P8" s="892"/>
      <c r="Q8" s="892"/>
      <c r="R8" s="904"/>
      <c r="S8" s="906" t="s">
        <v>159</v>
      </c>
    </row>
    <row r="9" spans="1:19" s="83" customFormat="1" ht="75" customHeight="1">
      <c r="A9" s="604"/>
      <c r="B9" s="905"/>
      <c r="C9" s="91" t="s">
        <v>156</v>
      </c>
      <c r="D9" s="141" t="s">
        <v>158</v>
      </c>
      <c r="E9" s="91" t="s">
        <v>135</v>
      </c>
      <c r="F9" s="141" t="s">
        <v>157</v>
      </c>
      <c r="G9" s="91" t="s">
        <v>240</v>
      </c>
      <c r="H9" s="141" t="s">
        <v>158</v>
      </c>
      <c r="I9" s="91" t="s">
        <v>135</v>
      </c>
      <c r="J9" s="141" t="s">
        <v>157</v>
      </c>
      <c r="K9" s="91" t="s">
        <v>240</v>
      </c>
      <c r="L9" s="141" t="s">
        <v>158</v>
      </c>
      <c r="M9" s="91" t="s">
        <v>135</v>
      </c>
      <c r="N9" s="141" t="s">
        <v>157</v>
      </c>
      <c r="O9" s="91" t="s">
        <v>240</v>
      </c>
      <c r="P9" s="141" t="s">
        <v>158</v>
      </c>
      <c r="Q9" s="91" t="s">
        <v>135</v>
      </c>
      <c r="R9" s="142" t="s">
        <v>157</v>
      </c>
      <c r="S9" s="906"/>
    </row>
    <row r="10" spans="1:19" s="83" customFormat="1" ht="15.75" customHeight="1">
      <c r="A10" s="5">
        <v>1</v>
      </c>
      <c r="B10" s="90">
        <v>2</v>
      </c>
      <c r="C10" s="77">
        <v>3</v>
      </c>
      <c r="D10" s="77">
        <v>4</v>
      </c>
      <c r="E10" s="77">
        <v>5</v>
      </c>
      <c r="F10" s="77">
        <v>6</v>
      </c>
      <c r="G10" s="77">
        <v>7</v>
      </c>
      <c r="H10" s="77">
        <v>8</v>
      </c>
      <c r="I10" s="77">
        <v>9</v>
      </c>
      <c r="J10" s="77">
        <v>10</v>
      </c>
      <c r="K10" s="77">
        <v>11</v>
      </c>
      <c r="L10" s="77">
        <v>12</v>
      </c>
      <c r="M10" s="77">
        <v>13</v>
      </c>
      <c r="N10" s="77">
        <v>14</v>
      </c>
      <c r="O10" s="77">
        <v>15</v>
      </c>
      <c r="P10" s="77">
        <v>16</v>
      </c>
      <c r="Q10" s="77">
        <v>17</v>
      </c>
      <c r="R10" s="132">
        <v>18</v>
      </c>
      <c r="S10" s="140">
        <v>19</v>
      </c>
    </row>
    <row r="11" spans="1:19" s="83" customFormat="1" ht="15.75" customHeight="1">
      <c r="A11" s="5">
        <v>1</v>
      </c>
      <c r="B11" s="90"/>
      <c r="C11" s="77"/>
      <c r="D11" s="77"/>
      <c r="E11" s="77"/>
      <c r="F11" s="77"/>
      <c r="G11" s="77"/>
      <c r="H11" s="77"/>
      <c r="I11" s="77"/>
      <c r="J11" s="77"/>
      <c r="K11" s="77"/>
      <c r="L11" s="77"/>
      <c r="M11" s="77"/>
      <c r="N11" s="77"/>
      <c r="O11" s="77"/>
      <c r="P11" s="77"/>
      <c r="Q11" s="77"/>
      <c r="R11" s="132"/>
      <c r="S11" s="140"/>
    </row>
    <row r="12" spans="1:19" s="83" customFormat="1" ht="15.75" customHeight="1">
      <c r="A12" s="5">
        <v>2</v>
      </c>
      <c r="B12" s="90"/>
      <c r="C12" s="77"/>
      <c r="D12" s="77"/>
      <c r="E12" s="77"/>
      <c r="F12" s="77"/>
      <c r="G12" s="77"/>
      <c r="H12" s="77"/>
      <c r="I12" s="77"/>
      <c r="J12" s="77"/>
      <c r="K12" s="77"/>
      <c r="L12" s="77"/>
      <c r="M12" s="77"/>
      <c r="N12" s="77"/>
      <c r="O12" s="77"/>
      <c r="P12" s="77"/>
      <c r="Q12" s="77"/>
      <c r="R12" s="132"/>
      <c r="S12" s="140"/>
    </row>
    <row r="13" spans="1:19" s="83" customFormat="1" ht="15.75" customHeight="1">
      <c r="A13" s="5">
        <v>3</v>
      </c>
      <c r="B13" s="90"/>
      <c r="C13" s="77"/>
      <c r="D13" s="77"/>
      <c r="E13" s="77"/>
      <c r="F13" s="77"/>
      <c r="G13" s="77"/>
      <c r="H13" s="77"/>
      <c r="I13" s="77"/>
      <c r="J13" s="77"/>
      <c r="K13" s="77"/>
      <c r="L13" s="77"/>
      <c r="M13" s="77"/>
      <c r="N13" s="77"/>
      <c r="O13" s="77"/>
      <c r="P13" s="77"/>
      <c r="Q13" s="77"/>
      <c r="R13" s="132"/>
      <c r="S13" s="140"/>
    </row>
    <row r="14" spans="1:19" s="83" customFormat="1" ht="15.75" customHeight="1">
      <c r="A14" s="5">
        <v>4</v>
      </c>
      <c r="B14" s="90"/>
      <c r="C14" s="77"/>
      <c r="D14" s="77"/>
      <c r="E14" s="77"/>
      <c r="F14" s="77"/>
      <c r="G14" s="77"/>
      <c r="H14" s="77"/>
      <c r="I14" s="77"/>
      <c r="J14" s="77"/>
      <c r="K14" s="77"/>
      <c r="L14" s="77"/>
      <c r="M14" s="77"/>
      <c r="N14" s="77"/>
      <c r="O14" s="77"/>
      <c r="P14" s="77"/>
      <c r="Q14" s="77"/>
      <c r="R14" s="132"/>
      <c r="S14" s="140"/>
    </row>
    <row r="15" spans="1:19" s="83" customFormat="1" ht="15.75" customHeight="1">
      <c r="A15" s="5">
        <v>5</v>
      </c>
      <c r="B15" s="90"/>
      <c r="C15" s="77"/>
      <c r="D15" s="77"/>
      <c r="E15" s="77"/>
      <c r="F15" s="77"/>
      <c r="G15" s="77"/>
      <c r="H15" s="77"/>
      <c r="I15" s="77"/>
      <c r="J15" s="77"/>
      <c r="K15" s="77"/>
      <c r="L15" s="77"/>
      <c r="M15" s="77"/>
      <c r="N15" s="77"/>
      <c r="O15" s="77"/>
      <c r="P15" s="77"/>
      <c r="Q15" s="77"/>
      <c r="R15" s="132"/>
      <c r="S15" s="140"/>
    </row>
    <row r="16" spans="1:19" s="83" customFormat="1" ht="15.75" customHeight="1">
      <c r="A16" s="5">
        <v>6</v>
      </c>
      <c r="B16" s="90"/>
      <c r="C16" s="77"/>
      <c r="D16" s="77"/>
      <c r="E16" s="894" t="s">
        <v>914</v>
      </c>
      <c r="F16" s="895"/>
      <c r="G16" s="895"/>
      <c r="H16" s="895"/>
      <c r="I16" s="895"/>
      <c r="J16" s="895"/>
      <c r="K16" s="896"/>
      <c r="L16" s="77"/>
      <c r="M16" s="77"/>
      <c r="N16" s="77"/>
      <c r="O16" s="77"/>
      <c r="P16" s="77"/>
      <c r="Q16" s="77"/>
      <c r="R16" s="132"/>
      <c r="S16" s="140"/>
    </row>
    <row r="17" spans="1:19" s="83" customFormat="1" ht="15.75" customHeight="1">
      <c r="A17" s="5">
        <v>7</v>
      </c>
      <c r="B17" s="90"/>
      <c r="C17" s="77"/>
      <c r="D17" s="77"/>
      <c r="E17" s="897"/>
      <c r="F17" s="898"/>
      <c r="G17" s="898"/>
      <c r="H17" s="898"/>
      <c r="I17" s="898"/>
      <c r="J17" s="898"/>
      <c r="K17" s="899"/>
      <c r="L17" s="77"/>
      <c r="M17" s="77"/>
      <c r="N17" s="77"/>
      <c r="O17" s="77"/>
      <c r="P17" s="77"/>
      <c r="Q17" s="77"/>
      <c r="R17" s="132"/>
      <c r="S17" s="140"/>
    </row>
    <row r="18" spans="1:19" ht="15">
      <c r="A18" s="5">
        <v>8</v>
      </c>
      <c r="B18" s="84"/>
      <c r="C18" s="85"/>
      <c r="D18" s="85"/>
      <c r="E18" s="897"/>
      <c r="F18" s="898"/>
      <c r="G18" s="898"/>
      <c r="H18" s="898"/>
      <c r="I18" s="898"/>
      <c r="J18" s="898"/>
      <c r="K18" s="899"/>
      <c r="L18" s="85"/>
      <c r="M18" s="85"/>
      <c r="N18" s="85"/>
      <c r="O18" s="85"/>
      <c r="P18" s="85"/>
      <c r="Q18" s="85"/>
      <c r="R18" s="85"/>
      <c r="S18" s="85"/>
    </row>
    <row r="19" spans="1:19" ht="15">
      <c r="A19" s="5">
        <v>9</v>
      </c>
      <c r="B19" s="86"/>
      <c r="C19" s="85"/>
      <c r="D19" s="85"/>
      <c r="E19" s="897"/>
      <c r="F19" s="898"/>
      <c r="G19" s="898"/>
      <c r="H19" s="898"/>
      <c r="I19" s="898"/>
      <c r="J19" s="898"/>
      <c r="K19" s="899"/>
      <c r="L19" s="85"/>
      <c r="M19" s="85"/>
      <c r="N19" s="85"/>
      <c r="O19" s="85"/>
      <c r="P19" s="85"/>
      <c r="Q19" s="85"/>
      <c r="R19" s="85"/>
      <c r="S19" s="85"/>
    </row>
    <row r="20" spans="1:19" ht="15">
      <c r="A20" s="5">
        <v>10</v>
      </c>
      <c r="B20" s="86"/>
      <c r="C20" s="85"/>
      <c r="D20" s="85"/>
      <c r="E20" s="897"/>
      <c r="F20" s="898"/>
      <c r="G20" s="898"/>
      <c r="H20" s="898"/>
      <c r="I20" s="898"/>
      <c r="J20" s="898"/>
      <c r="K20" s="899"/>
      <c r="L20" s="85"/>
      <c r="M20" s="85"/>
      <c r="N20" s="85"/>
      <c r="O20" s="85"/>
      <c r="P20" s="85"/>
      <c r="Q20" s="85"/>
      <c r="R20" s="85"/>
      <c r="S20" s="85"/>
    </row>
    <row r="21" spans="1:19" ht="15">
      <c r="A21" s="5">
        <v>11</v>
      </c>
      <c r="B21" s="86"/>
      <c r="C21" s="85"/>
      <c r="D21" s="85"/>
      <c r="E21" s="897"/>
      <c r="F21" s="898"/>
      <c r="G21" s="898"/>
      <c r="H21" s="898"/>
      <c r="I21" s="898"/>
      <c r="J21" s="898"/>
      <c r="K21" s="899"/>
      <c r="L21" s="85"/>
      <c r="M21" s="85"/>
      <c r="N21" s="85"/>
      <c r="O21" s="85"/>
      <c r="P21" s="85"/>
      <c r="Q21" s="85"/>
      <c r="R21" s="85"/>
      <c r="S21" s="85"/>
    </row>
    <row r="22" spans="1:45" s="85" customFormat="1" ht="15">
      <c r="A22" s="5">
        <v>12</v>
      </c>
      <c r="B22" s="86"/>
      <c r="E22" s="897"/>
      <c r="F22" s="898"/>
      <c r="G22" s="898"/>
      <c r="H22" s="898"/>
      <c r="I22" s="898"/>
      <c r="J22" s="898"/>
      <c r="K22" s="899"/>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row>
    <row r="23" spans="1:19" ht="15">
      <c r="A23" s="5">
        <v>13</v>
      </c>
      <c r="B23" s="85"/>
      <c r="C23" s="85"/>
      <c r="D23" s="85"/>
      <c r="E23" s="897"/>
      <c r="F23" s="898"/>
      <c r="G23" s="898"/>
      <c r="H23" s="898"/>
      <c r="I23" s="898"/>
      <c r="J23" s="898"/>
      <c r="K23" s="899"/>
      <c r="L23" s="85"/>
      <c r="M23" s="85"/>
      <c r="N23" s="85"/>
      <c r="O23" s="85"/>
      <c r="P23" s="85"/>
      <c r="Q23" s="85"/>
      <c r="R23" s="85"/>
      <c r="S23" s="85"/>
    </row>
    <row r="24" spans="1:19" ht="15">
      <c r="A24" s="5">
        <v>14</v>
      </c>
      <c r="B24" s="85"/>
      <c r="C24" s="85"/>
      <c r="D24" s="85"/>
      <c r="E24" s="900"/>
      <c r="F24" s="901"/>
      <c r="G24" s="901"/>
      <c r="H24" s="901"/>
      <c r="I24" s="901"/>
      <c r="J24" s="901"/>
      <c r="K24" s="902"/>
      <c r="L24" s="85"/>
      <c r="M24" s="85"/>
      <c r="N24" s="85"/>
      <c r="O24" s="85"/>
      <c r="P24" s="85"/>
      <c r="Q24" s="85"/>
      <c r="R24" s="85"/>
      <c r="S24" s="85"/>
    </row>
    <row r="25" spans="1:19" ht="15">
      <c r="A25" s="124" t="s">
        <v>7</v>
      </c>
      <c r="B25" s="85"/>
      <c r="C25" s="85"/>
      <c r="D25" s="85"/>
      <c r="E25" s="85"/>
      <c r="F25" s="85"/>
      <c r="G25" s="85"/>
      <c r="H25" s="85"/>
      <c r="I25" s="85"/>
      <c r="J25" s="85"/>
      <c r="K25" s="85"/>
      <c r="L25" s="85"/>
      <c r="M25" s="85"/>
      <c r="N25" s="85"/>
      <c r="O25" s="85"/>
      <c r="P25" s="85"/>
      <c r="Q25" s="85"/>
      <c r="R25" s="85"/>
      <c r="S25" s="85"/>
    </row>
    <row r="26" spans="1:19" ht="15">
      <c r="A26" s="124" t="s">
        <v>7</v>
      </c>
      <c r="B26" s="85"/>
      <c r="C26" s="85"/>
      <c r="D26" s="85"/>
      <c r="E26" s="85"/>
      <c r="F26" s="85"/>
      <c r="G26" s="85"/>
      <c r="H26" s="85"/>
      <c r="I26" s="85"/>
      <c r="J26" s="85"/>
      <c r="K26" s="85"/>
      <c r="L26" s="85"/>
      <c r="M26" s="85"/>
      <c r="N26" s="85"/>
      <c r="O26" s="85"/>
      <c r="P26" s="85"/>
      <c r="Q26" s="85"/>
      <c r="R26" s="85"/>
      <c r="S26" s="85"/>
    </row>
    <row r="27" spans="1:19" ht="15">
      <c r="A27" s="293" t="s">
        <v>17</v>
      </c>
      <c r="B27" s="85"/>
      <c r="C27" s="85"/>
      <c r="D27" s="85"/>
      <c r="E27" s="85"/>
      <c r="F27" s="85"/>
      <c r="G27" s="85"/>
      <c r="H27" s="85"/>
      <c r="I27" s="85"/>
      <c r="J27" s="85"/>
      <c r="K27" s="85"/>
      <c r="L27" s="85"/>
      <c r="M27" s="85"/>
      <c r="N27" s="85"/>
      <c r="O27" s="85"/>
      <c r="P27" s="85"/>
      <c r="Q27" s="85"/>
      <c r="R27" s="85"/>
      <c r="S27" s="85"/>
    </row>
    <row r="28" spans="1:19" ht="15">
      <c r="A28" s="295" t="s">
        <v>484</v>
      </c>
      <c r="B28" s="87"/>
      <c r="C28" s="87"/>
      <c r="D28" s="87"/>
      <c r="E28" s="87"/>
      <c r="F28" s="87"/>
      <c r="G28" s="87"/>
      <c r="H28" s="87"/>
      <c r="I28" s="87"/>
      <c r="J28" s="87"/>
      <c r="K28" s="87"/>
      <c r="L28" s="87"/>
      <c r="M28" s="87"/>
      <c r="N28" s="87"/>
      <c r="O28" s="87"/>
      <c r="P28" s="87"/>
      <c r="Q28" s="87"/>
      <c r="R28" s="87"/>
      <c r="S28" s="87"/>
    </row>
    <row r="29" spans="1:19" s="16" customFormat="1" ht="12.75">
      <c r="A29" s="15" t="s">
        <v>12</v>
      </c>
      <c r="G29" s="15"/>
      <c r="H29" s="15"/>
      <c r="K29" s="15"/>
      <c r="L29" s="15"/>
      <c r="M29" s="15"/>
      <c r="N29" s="15"/>
      <c r="O29" s="15"/>
      <c r="P29" s="15"/>
      <c r="Q29" s="15"/>
      <c r="R29" s="708"/>
      <c r="S29" s="708"/>
    </row>
    <row r="30" spans="10:20" s="16" customFormat="1" ht="12.75" customHeight="1">
      <c r="J30" s="37"/>
      <c r="K30" s="37"/>
      <c r="L30" s="37"/>
      <c r="M30" s="37"/>
      <c r="N30" s="37"/>
      <c r="O30" s="37"/>
      <c r="P30" s="641" t="s">
        <v>1040</v>
      </c>
      <c r="Q30" s="641"/>
      <c r="R30" s="641"/>
      <c r="S30" s="641"/>
      <c r="T30" s="539"/>
    </row>
    <row r="31" spans="10:20" s="16" customFormat="1" ht="12.75" customHeight="1">
      <c r="J31" s="37"/>
      <c r="K31" s="37"/>
      <c r="L31" s="37"/>
      <c r="M31" s="37"/>
      <c r="N31" s="37"/>
      <c r="O31" s="37"/>
      <c r="P31" s="641"/>
      <c r="Q31" s="641"/>
      <c r="R31" s="641"/>
      <c r="S31" s="641"/>
      <c r="T31" s="539"/>
    </row>
    <row r="32" spans="1:20" s="16" customFormat="1" ht="39" customHeight="1">
      <c r="A32" s="15"/>
      <c r="B32" s="15"/>
      <c r="J32" s="37"/>
      <c r="K32" s="37"/>
      <c r="L32" s="37"/>
      <c r="M32" s="37"/>
      <c r="N32" s="37"/>
      <c r="O32" s="37"/>
      <c r="P32" s="641"/>
      <c r="Q32" s="641"/>
      <c r="R32" s="641"/>
      <c r="S32" s="641"/>
      <c r="T32" s="539"/>
    </row>
    <row r="33" spans="16:20" ht="15" customHeight="1">
      <c r="P33" s="539"/>
      <c r="Q33" s="539"/>
      <c r="R33" s="539"/>
      <c r="S33" s="539"/>
      <c r="T33" s="539"/>
    </row>
  </sheetData>
  <sheetProtection/>
  <mergeCells count="13">
    <mergeCell ref="P30:S32"/>
    <mergeCell ref="S8:S9"/>
    <mergeCell ref="O8:R8"/>
    <mergeCell ref="Q1:R1"/>
    <mergeCell ref="B4:T4"/>
    <mergeCell ref="R29:S29"/>
    <mergeCell ref="G2:M2"/>
    <mergeCell ref="A8:A9"/>
    <mergeCell ref="B8:B9"/>
    <mergeCell ref="C8:F8"/>
    <mergeCell ref="G8:J8"/>
    <mergeCell ref="K8:N8"/>
    <mergeCell ref="E16:K24"/>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69" r:id="rId1"/>
</worksheet>
</file>

<file path=xl/worksheets/sheet64.xml><?xml version="1.0" encoding="utf-8"?>
<worksheet xmlns="http://schemas.openxmlformats.org/spreadsheetml/2006/main" xmlns:r="http://schemas.openxmlformats.org/officeDocument/2006/relationships">
  <sheetPr>
    <pageSetUpPr fitToPage="1"/>
  </sheetPr>
  <dimension ref="A1:AG40"/>
  <sheetViews>
    <sheetView view="pageBreakPreview" zoomScaleNormal="80" zoomScaleSheetLayoutView="100" zoomScalePageLayoutView="0" workbookViewId="0" topLeftCell="A16">
      <selection activeCell="E38" sqref="E38:G40"/>
    </sheetView>
  </sheetViews>
  <sheetFormatPr defaultColWidth="9.140625" defaultRowHeight="12.75"/>
  <cols>
    <col min="1" max="1" width="9.140625" style="78" customWidth="1"/>
    <col min="2" max="2" width="25.140625" style="78" customWidth="1"/>
    <col min="3" max="3" width="17.57421875" style="78" customWidth="1"/>
    <col min="4" max="4" width="19.7109375" style="78" customWidth="1"/>
    <col min="5" max="5" width="18.140625" style="78" customWidth="1"/>
    <col min="6" max="6" width="15.421875" style="78" customWidth="1"/>
    <col min="7" max="7" width="15.7109375" style="78" customWidth="1"/>
    <col min="8" max="8" width="12.28125" style="78" customWidth="1"/>
    <col min="9" max="16384" width="9.140625" style="78" customWidth="1"/>
  </cols>
  <sheetData>
    <row r="1" spans="3:7" s="16" customFormat="1" ht="15">
      <c r="C1" s="46"/>
      <c r="D1" s="46"/>
      <c r="E1" s="46"/>
      <c r="F1" s="753" t="s">
        <v>826</v>
      </c>
      <c r="G1" s="753"/>
    </row>
    <row r="2" spans="2:9" s="16" customFormat="1" ht="30.75" customHeight="1">
      <c r="B2" s="615" t="s">
        <v>697</v>
      </c>
      <c r="C2" s="615"/>
      <c r="D2" s="615"/>
      <c r="E2" s="615"/>
      <c r="F2" s="615"/>
      <c r="G2" s="45"/>
      <c r="H2" s="45"/>
      <c r="I2" s="45"/>
    </row>
    <row r="3" s="16" customFormat="1" ht="20.25">
      <c r="G3" s="136"/>
    </row>
    <row r="4" spans="2:8" ht="18">
      <c r="B4" s="903" t="s">
        <v>832</v>
      </c>
      <c r="C4" s="903"/>
      <c r="D4" s="903"/>
      <c r="E4" s="903"/>
      <c r="F4" s="903"/>
      <c r="G4" s="903"/>
      <c r="H4" s="903"/>
    </row>
    <row r="5" spans="3:8" ht="15.75">
      <c r="C5" s="79"/>
      <c r="D5" s="80"/>
      <c r="E5" s="79"/>
      <c r="F5" s="79"/>
      <c r="G5" s="79"/>
      <c r="H5" s="79"/>
    </row>
    <row r="6" ht="15">
      <c r="A6" s="92" t="s">
        <v>161</v>
      </c>
    </row>
    <row r="7" ht="15">
      <c r="B7" s="330"/>
    </row>
    <row r="8" spans="1:7" s="83" customFormat="1" ht="30.75" customHeight="1">
      <c r="A8" s="909" t="s">
        <v>2</v>
      </c>
      <c r="B8" s="908" t="s">
        <v>3</v>
      </c>
      <c r="C8" s="908" t="s">
        <v>851</v>
      </c>
      <c r="D8" s="910" t="s">
        <v>852</v>
      </c>
      <c r="E8" s="908" t="s">
        <v>825</v>
      </c>
      <c r="F8" s="908"/>
      <c r="G8" s="908"/>
    </row>
    <row r="9" spans="1:7" s="83" customFormat="1" ht="48.75" customHeight="1">
      <c r="A9" s="909"/>
      <c r="B9" s="908"/>
      <c r="C9" s="908"/>
      <c r="D9" s="911"/>
      <c r="E9" s="332" t="s">
        <v>833</v>
      </c>
      <c r="F9" s="332" t="s">
        <v>824</v>
      </c>
      <c r="G9" s="332" t="s">
        <v>17</v>
      </c>
    </row>
    <row r="10" spans="1:7" s="83" customFormat="1" ht="15.75" customHeight="1">
      <c r="A10" s="68">
        <v>1</v>
      </c>
      <c r="B10" s="344">
        <v>2</v>
      </c>
      <c r="C10" s="344">
        <v>3</v>
      </c>
      <c r="D10" s="344">
        <v>4</v>
      </c>
      <c r="E10" s="346">
        <v>5</v>
      </c>
      <c r="F10" s="346">
        <v>6</v>
      </c>
      <c r="G10" s="346">
        <v>7</v>
      </c>
    </row>
    <row r="11" spans="1:7" s="83" customFormat="1" ht="15.75" customHeight="1">
      <c r="A11" s="5">
        <v>1</v>
      </c>
      <c r="B11" s="393" t="s">
        <v>886</v>
      </c>
      <c r="C11" s="466">
        <v>0</v>
      </c>
      <c r="D11" s="466">
        <v>0</v>
      </c>
      <c r="E11" s="467">
        <f>G11*60/100</f>
        <v>0</v>
      </c>
      <c r="F11" s="467">
        <f>G11*40/100</f>
        <v>0</v>
      </c>
      <c r="G11" s="467">
        <v>0</v>
      </c>
    </row>
    <row r="12" spans="1:7" s="83" customFormat="1" ht="15.75" customHeight="1">
      <c r="A12" s="5">
        <v>2</v>
      </c>
      <c r="B12" s="393" t="s">
        <v>887</v>
      </c>
      <c r="C12" s="466">
        <v>94</v>
      </c>
      <c r="D12" s="466">
        <v>0</v>
      </c>
      <c r="E12" s="467">
        <f aca="true" t="shared" si="0" ref="E12:E32">G12*60/100</f>
        <v>0</v>
      </c>
      <c r="F12" s="467">
        <f aca="true" t="shared" si="1" ref="F12:F31">G12*40/100</f>
        <v>0</v>
      </c>
      <c r="G12" s="467">
        <v>0</v>
      </c>
    </row>
    <row r="13" spans="1:7" s="83" customFormat="1" ht="15.75" customHeight="1">
      <c r="A13" s="5">
        <v>3</v>
      </c>
      <c r="B13" s="393" t="s">
        <v>907</v>
      </c>
      <c r="C13" s="466">
        <v>0</v>
      </c>
      <c r="D13" s="466">
        <v>0</v>
      </c>
      <c r="E13" s="467">
        <f t="shared" si="0"/>
        <v>0</v>
      </c>
      <c r="F13" s="467">
        <f t="shared" si="1"/>
        <v>0</v>
      </c>
      <c r="G13" s="467">
        <v>0</v>
      </c>
    </row>
    <row r="14" spans="1:7" s="83" customFormat="1" ht="15.75" customHeight="1">
      <c r="A14" s="5">
        <v>4</v>
      </c>
      <c r="B14" s="393" t="s">
        <v>888</v>
      </c>
      <c r="C14" s="466">
        <v>226</v>
      </c>
      <c r="D14" s="466">
        <v>0</v>
      </c>
      <c r="E14" s="467">
        <f t="shared" si="0"/>
        <v>0</v>
      </c>
      <c r="F14" s="467">
        <f t="shared" si="1"/>
        <v>0</v>
      </c>
      <c r="G14" s="467">
        <v>0</v>
      </c>
    </row>
    <row r="15" spans="1:7" s="83" customFormat="1" ht="15.75" customHeight="1">
      <c r="A15" s="5">
        <v>5</v>
      </c>
      <c r="B15" s="393" t="s">
        <v>889</v>
      </c>
      <c r="C15" s="466">
        <v>161</v>
      </c>
      <c r="D15" s="466">
        <v>9</v>
      </c>
      <c r="E15" s="467">
        <f t="shared" si="0"/>
        <v>0.54</v>
      </c>
      <c r="F15" s="467">
        <f t="shared" si="1"/>
        <v>0.36</v>
      </c>
      <c r="G15" s="467">
        <v>0.9</v>
      </c>
    </row>
    <row r="16" spans="1:7" s="83" customFormat="1" ht="15.75" customHeight="1">
      <c r="A16" s="5">
        <v>6</v>
      </c>
      <c r="B16" s="393" t="s">
        <v>890</v>
      </c>
      <c r="C16" s="466">
        <v>255</v>
      </c>
      <c r="D16" s="466">
        <v>0</v>
      </c>
      <c r="E16" s="467">
        <f t="shared" si="0"/>
        <v>0</v>
      </c>
      <c r="F16" s="467">
        <f t="shared" si="1"/>
        <v>0</v>
      </c>
      <c r="G16" s="467">
        <v>0</v>
      </c>
    </row>
    <row r="17" spans="1:7" s="83" customFormat="1" ht="15.75" customHeight="1">
      <c r="A17" s="5">
        <v>7</v>
      </c>
      <c r="B17" s="393" t="s">
        <v>891</v>
      </c>
      <c r="C17" s="466">
        <v>226</v>
      </c>
      <c r="D17" s="466">
        <v>0</v>
      </c>
      <c r="E17" s="467">
        <f t="shared" si="0"/>
        <v>0</v>
      </c>
      <c r="F17" s="467">
        <f t="shared" si="1"/>
        <v>0</v>
      </c>
      <c r="G17" s="467">
        <v>0</v>
      </c>
    </row>
    <row r="18" spans="1:7" s="83" customFormat="1" ht="15.75" customHeight="1">
      <c r="A18" s="5">
        <v>8</v>
      </c>
      <c r="B18" s="394" t="s">
        <v>892</v>
      </c>
      <c r="C18" s="466">
        <v>0</v>
      </c>
      <c r="D18" s="466">
        <v>0</v>
      </c>
      <c r="E18" s="467">
        <f t="shared" si="0"/>
        <v>0</v>
      </c>
      <c r="F18" s="467">
        <f t="shared" si="1"/>
        <v>0</v>
      </c>
      <c r="G18" s="467">
        <v>0</v>
      </c>
    </row>
    <row r="19" spans="1:7" ht="15">
      <c r="A19" s="5">
        <v>9</v>
      </c>
      <c r="B19" s="395" t="s">
        <v>893</v>
      </c>
      <c r="C19" s="397">
        <v>154</v>
      </c>
      <c r="D19" s="397">
        <v>0</v>
      </c>
      <c r="E19" s="467">
        <f t="shared" si="0"/>
        <v>0</v>
      </c>
      <c r="F19" s="467">
        <f t="shared" si="1"/>
        <v>0</v>
      </c>
      <c r="G19" s="468">
        <v>0</v>
      </c>
    </row>
    <row r="20" spans="1:7" ht="15">
      <c r="A20" s="5">
        <v>10</v>
      </c>
      <c r="B20" s="396" t="s">
        <v>894</v>
      </c>
      <c r="C20" s="397">
        <v>101</v>
      </c>
      <c r="D20" s="397">
        <v>39</v>
      </c>
      <c r="E20" s="467">
        <f t="shared" si="0"/>
        <v>2.34</v>
      </c>
      <c r="F20" s="467">
        <f t="shared" si="1"/>
        <v>1.56</v>
      </c>
      <c r="G20" s="468">
        <v>3.9</v>
      </c>
    </row>
    <row r="21" spans="1:7" ht="15">
      <c r="A21" s="5">
        <v>11</v>
      </c>
      <c r="B21" s="396" t="s">
        <v>895</v>
      </c>
      <c r="C21" s="397">
        <v>0</v>
      </c>
      <c r="D21" s="397">
        <v>0</v>
      </c>
      <c r="E21" s="467">
        <f t="shared" si="0"/>
        <v>0</v>
      </c>
      <c r="F21" s="467">
        <f t="shared" si="1"/>
        <v>0</v>
      </c>
      <c r="G21" s="468">
        <v>0</v>
      </c>
    </row>
    <row r="22" spans="1:7" ht="15">
      <c r="A22" s="5">
        <v>12</v>
      </c>
      <c r="B22" s="396" t="s">
        <v>896</v>
      </c>
      <c r="C22" s="397">
        <v>0</v>
      </c>
      <c r="D22" s="397">
        <v>0</v>
      </c>
      <c r="E22" s="467">
        <f t="shared" si="0"/>
        <v>0</v>
      </c>
      <c r="F22" s="467">
        <f t="shared" si="1"/>
        <v>0</v>
      </c>
      <c r="G22" s="468">
        <v>0</v>
      </c>
    </row>
    <row r="23" spans="1:33" s="85" customFormat="1" ht="15">
      <c r="A23" s="5">
        <v>13</v>
      </c>
      <c r="B23" s="396" t="s">
        <v>897</v>
      </c>
      <c r="C23" s="397">
        <v>101</v>
      </c>
      <c r="D23" s="397">
        <v>101</v>
      </c>
      <c r="E23" s="467">
        <f t="shared" si="0"/>
        <v>6.06</v>
      </c>
      <c r="F23" s="467">
        <f t="shared" si="1"/>
        <v>4.04</v>
      </c>
      <c r="G23" s="468">
        <v>10.1</v>
      </c>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row>
    <row r="24" spans="1:7" ht="15">
      <c r="A24" s="5">
        <v>14</v>
      </c>
      <c r="B24" s="397" t="s">
        <v>898</v>
      </c>
      <c r="C24" s="397">
        <v>0</v>
      </c>
      <c r="D24" s="397">
        <v>0</v>
      </c>
      <c r="E24" s="467">
        <f t="shared" si="0"/>
        <v>0</v>
      </c>
      <c r="F24" s="467">
        <f t="shared" si="1"/>
        <v>0</v>
      </c>
      <c r="G24" s="468">
        <v>0</v>
      </c>
    </row>
    <row r="25" spans="1:7" ht="15">
      <c r="A25" s="5">
        <v>15</v>
      </c>
      <c r="B25" s="397" t="s">
        <v>899</v>
      </c>
      <c r="C25" s="397">
        <v>0</v>
      </c>
      <c r="D25" s="397">
        <v>0</v>
      </c>
      <c r="E25" s="467">
        <f t="shared" si="0"/>
        <v>0</v>
      </c>
      <c r="F25" s="467">
        <f t="shared" si="1"/>
        <v>0</v>
      </c>
      <c r="G25" s="468">
        <v>0</v>
      </c>
    </row>
    <row r="26" spans="1:7" ht="15">
      <c r="A26" s="5">
        <v>16</v>
      </c>
      <c r="B26" s="397" t="s">
        <v>900</v>
      </c>
      <c r="C26" s="397">
        <v>0</v>
      </c>
      <c r="D26" s="397">
        <v>0</v>
      </c>
      <c r="E26" s="467">
        <f t="shared" si="0"/>
        <v>0</v>
      </c>
      <c r="F26" s="467">
        <f t="shared" si="1"/>
        <v>0</v>
      </c>
      <c r="G26" s="468">
        <v>0</v>
      </c>
    </row>
    <row r="27" spans="1:7" ht="15">
      <c r="A27" s="5">
        <v>17</v>
      </c>
      <c r="B27" s="397" t="s">
        <v>901</v>
      </c>
      <c r="C27" s="397">
        <v>38</v>
      </c>
      <c r="D27" s="397">
        <v>0</v>
      </c>
      <c r="E27" s="467">
        <f t="shared" si="0"/>
        <v>0</v>
      </c>
      <c r="F27" s="467">
        <f t="shared" si="1"/>
        <v>0</v>
      </c>
      <c r="G27" s="468">
        <v>0</v>
      </c>
    </row>
    <row r="28" spans="1:7" ht="15">
      <c r="A28" s="5">
        <v>18</v>
      </c>
      <c r="B28" s="397" t="s">
        <v>902</v>
      </c>
      <c r="C28" s="397">
        <v>0</v>
      </c>
      <c r="D28" s="397">
        <v>0</v>
      </c>
      <c r="E28" s="467">
        <f t="shared" si="0"/>
        <v>0</v>
      </c>
      <c r="F28" s="467">
        <f t="shared" si="1"/>
        <v>0</v>
      </c>
      <c r="G28" s="468">
        <v>0</v>
      </c>
    </row>
    <row r="29" spans="1:7" ht="15">
      <c r="A29" s="5">
        <v>19</v>
      </c>
      <c r="B29" s="397" t="s">
        <v>903</v>
      </c>
      <c r="C29" s="397">
        <v>0</v>
      </c>
      <c r="D29" s="397">
        <v>0</v>
      </c>
      <c r="E29" s="467">
        <f t="shared" si="0"/>
        <v>0</v>
      </c>
      <c r="F29" s="467">
        <f t="shared" si="1"/>
        <v>0</v>
      </c>
      <c r="G29" s="468">
        <v>0</v>
      </c>
    </row>
    <row r="30" spans="1:7" ht="15">
      <c r="A30" s="5">
        <v>20</v>
      </c>
      <c r="B30" s="397" t="s">
        <v>904</v>
      </c>
      <c r="C30" s="397">
        <v>153</v>
      </c>
      <c r="D30" s="397">
        <v>77</v>
      </c>
      <c r="E30" s="467">
        <f t="shared" si="0"/>
        <v>4.62</v>
      </c>
      <c r="F30" s="467">
        <f t="shared" si="1"/>
        <v>3.08</v>
      </c>
      <c r="G30" s="468">
        <v>7.7</v>
      </c>
    </row>
    <row r="31" spans="1:7" ht="15">
      <c r="A31" s="5">
        <v>21</v>
      </c>
      <c r="B31" s="397" t="s">
        <v>905</v>
      </c>
      <c r="C31" s="397">
        <v>0</v>
      </c>
      <c r="D31" s="397">
        <v>0</v>
      </c>
      <c r="E31" s="467">
        <f t="shared" si="0"/>
        <v>0</v>
      </c>
      <c r="F31" s="467">
        <f t="shared" si="1"/>
        <v>0</v>
      </c>
      <c r="G31" s="468">
        <v>0</v>
      </c>
    </row>
    <row r="32" spans="1:7" ht="15">
      <c r="A32" s="5">
        <v>22</v>
      </c>
      <c r="B32" s="397" t="s">
        <v>906</v>
      </c>
      <c r="C32" s="397">
        <v>0</v>
      </c>
      <c r="D32" s="397">
        <v>0</v>
      </c>
      <c r="E32" s="467">
        <f t="shared" si="0"/>
        <v>0</v>
      </c>
      <c r="F32" s="467">
        <f>G32*40/100</f>
        <v>0</v>
      </c>
      <c r="G32" s="468">
        <v>0</v>
      </c>
    </row>
    <row r="33" spans="1:7" ht="15">
      <c r="A33" s="293" t="s">
        <v>17</v>
      </c>
      <c r="B33" s="85"/>
      <c r="C33" s="469">
        <f>SUM(C11:C32)</f>
        <v>1509</v>
      </c>
      <c r="D33" s="469">
        <f>SUM(D11:D32)</f>
        <v>226</v>
      </c>
      <c r="E33" s="469">
        <f>SUM(E11:E32)</f>
        <v>13.559999999999999</v>
      </c>
      <c r="F33" s="469">
        <f>SUM(F11:F32)</f>
        <v>9.04</v>
      </c>
      <c r="G33" s="470">
        <f>SUM(G11:G32)</f>
        <v>22.599999999999998</v>
      </c>
    </row>
    <row r="34" spans="1:7" ht="15">
      <c r="A34" s="295"/>
      <c r="B34" s="87"/>
      <c r="C34" s="87"/>
      <c r="D34" s="87"/>
      <c r="E34" s="87"/>
      <c r="F34" s="87"/>
      <c r="G34" s="87"/>
    </row>
    <row r="35" spans="1:7" s="16" customFormat="1" ht="12.75" customHeight="1">
      <c r="A35" s="15" t="s">
        <v>12</v>
      </c>
      <c r="G35" s="15"/>
    </row>
    <row r="36" spans="1:2" s="16" customFormat="1" ht="12.75">
      <c r="A36" s="15"/>
      <c r="B36" s="15"/>
    </row>
    <row r="37" spans="6:7" ht="15">
      <c r="F37" s="89"/>
      <c r="G37" s="89"/>
    </row>
    <row r="38" spans="1:10" ht="15" customHeight="1">
      <c r="A38" s="15"/>
      <c r="C38" s="37"/>
      <c r="D38" s="37"/>
      <c r="E38" s="641" t="s">
        <v>1040</v>
      </c>
      <c r="F38" s="641"/>
      <c r="G38" s="641"/>
      <c r="H38" s="539"/>
      <c r="I38" s="37"/>
      <c r="J38" s="37"/>
    </row>
    <row r="39" spans="2:10" ht="15" customHeight="1">
      <c r="B39" s="37"/>
      <c r="C39" s="37"/>
      <c r="D39" s="37"/>
      <c r="E39" s="641"/>
      <c r="F39" s="641"/>
      <c r="G39" s="641"/>
      <c r="H39" s="539"/>
      <c r="I39" s="37"/>
      <c r="J39" s="37"/>
    </row>
    <row r="40" spans="1:8" ht="15" customHeight="1">
      <c r="A40" s="16"/>
      <c r="B40" s="15"/>
      <c r="C40" s="15"/>
      <c r="D40" s="15"/>
      <c r="E40" s="641"/>
      <c r="F40" s="641"/>
      <c r="G40" s="641"/>
      <c r="H40" s="539"/>
    </row>
  </sheetData>
  <sheetProtection/>
  <mergeCells count="9">
    <mergeCell ref="E38:G40"/>
    <mergeCell ref="B2:F2"/>
    <mergeCell ref="F1:G1"/>
    <mergeCell ref="E8:G8"/>
    <mergeCell ref="A8:A9"/>
    <mergeCell ref="B8:B9"/>
    <mergeCell ref="C8:C9"/>
    <mergeCell ref="D8:D9"/>
    <mergeCell ref="B4:H4"/>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88" r:id="rId1"/>
</worksheet>
</file>

<file path=xl/worksheets/sheet65.xml><?xml version="1.0" encoding="utf-8"?>
<worksheet xmlns="http://schemas.openxmlformats.org/spreadsheetml/2006/main" xmlns:r="http://schemas.openxmlformats.org/officeDocument/2006/relationships">
  <sheetPr>
    <pageSetUpPr fitToPage="1"/>
  </sheetPr>
  <dimension ref="A1:AV34"/>
  <sheetViews>
    <sheetView view="pageBreakPreview" zoomScale="90" zoomScaleNormal="90" zoomScaleSheetLayoutView="90" zoomScalePageLayoutView="0" workbookViewId="0" topLeftCell="A1">
      <selection activeCell="R32" sqref="R32:V34"/>
    </sheetView>
  </sheetViews>
  <sheetFormatPr defaultColWidth="9.140625" defaultRowHeight="12.75"/>
  <cols>
    <col min="1" max="1" width="9.140625" style="78" customWidth="1"/>
    <col min="2" max="2" width="11.28125" style="78" customWidth="1"/>
    <col min="3" max="3" width="9.7109375" style="78" customWidth="1"/>
    <col min="4" max="4" width="8.140625" style="78" customWidth="1"/>
    <col min="5" max="5" width="7.421875" style="78" customWidth="1"/>
    <col min="6" max="6" width="9.140625" style="78" customWidth="1"/>
    <col min="7" max="7" width="9.57421875" style="78" customWidth="1"/>
    <col min="8" max="8" width="8.140625" style="78" customWidth="1"/>
    <col min="9" max="9" width="6.8515625" style="78" customWidth="1"/>
    <col min="10" max="10" width="9.28125" style="78" customWidth="1"/>
    <col min="11" max="11" width="10.57421875" style="78" customWidth="1"/>
    <col min="12" max="12" width="8.7109375" style="78" customWidth="1"/>
    <col min="13" max="13" width="7.421875" style="78" customWidth="1"/>
    <col min="14" max="14" width="8.57421875" style="78" customWidth="1"/>
    <col min="15" max="15" width="8.7109375" style="78" customWidth="1"/>
    <col min="16" max="16" width="8.57421875" style="78" customWidth="1"/>
    <col min="17" max="17" width="7.8515625" style="78" customWidth="1"/>
    <col min="18" max="18" width="8.57421875" style="78" customWidth="1"/>
    <col min="19" max="20" width="10.57421875" style="78" customWidth="1"/>
    <col min="21" max="21" width="11.140625" style="78" customWidth="1"/>
    <col min="22" max="22" width="10.7109375" style="78" bestFit="1" customWidth="1"/>
    <col min="23" max="16384" width="9.140625" style="78" customWidth="1"/>
  </cols>
  <sheetData>
    <row r="1" spans="3:24" s="16" customFormat="1" ht="15.75">
      <c r="C1" s="46"/>
      <c r="D1" s="46"/>
      <c r="E1" s="46"/>
      <c r="F1" s="46"/>
      <c r="G1" s="46"/>
      <c r="H1" s="46"/>
      <c r="I1" s="114" t="s">
        <v>0</v>
      </c>
      <c r="J1" s="114"/>
      <c r="S1" s="42"/>
      <c r="T1" s="42"/>
      <c r="U1" s="695" t="s">
        <v>535</v>
      </c>
      <c r="V1" s="695"/>
      <c r="W1" s="44"/>
      <c r="X1" s="44"/>
    </row>
    <row r="2" spans="5:16" s="16" customFormat="1" ht="20.25">
      <c r="E2" s="615" t="s">
        <v>697</v>
      </c>
      <c r="F2" s="615"/>
      <c r="G2" s="615"/>
      <c r="H2" s="615"/>
      <c r="I2" s="615"/>
      <c r="J2" s="615"/>
      <c r="K2" s="615"/>
      <c r="L2" s="615"/>
      <c r="M2" s="615"/>
      <c r="N2" s="615"/>
      <c r="O2" s="615"/>
      <c r="P2" s="615"/>
    </row>
    <row r="3" spans="8:16" s="16" customFormat="1" ht="20.25">
      <c r="H3" s="45"/>
      <c r="I3" s="45"/>
      <c r="J3" s="45"/>
      <c r="K3" s="45"/>
      <c r="L3" s="45"/>
      <c r="M3" s="45"/>
      <c r="N3" s="45"/>
      <c r="O3" s="45"/>
      <c r="P3" s="45"/>
    </row>
    <row r="4" spans="3:23" ht="15.75">
      <c r="C4" s="616" t="s">
        <v>814</v>
      </c>
      <c r="D4" s="616"/>
      <c r="E4" s="616"/>
      <c r="F4" s="616"/>
      <c r="G4" s="616"/>
      <c r="H4" s="616"/>
      <c r="I4" s="616"/>
      <c r="J4" s="616"/>
      <c r="K4" s="616"/>
      <c r="L4" s="616"/>
      <c r="M4" s="616"/>
      <c r="N4" s="616"/>
      <c r="O4" s="616"/>
      <c r="P4" s="616"/>
      <c r="Q4" s="616"/>
      <c r="R4" s="48"/>
      <c r="S4" s="121"/>
      <c r="T4" s="121"/>
      <c r="U4" s="121"/>
      <c r="V4" s="121"/>
      <c r="W4" s="114"/>
    </row>
    <row r="5" spans="3:23" ht="15">
      <c r="C5" s="79"/>
      <c r="D5" s="79"/>
      <c r="E5" s="79"/>
      <c r="F5" s="79"/>
      <c r="G5" s="79"/>
      <c r="H5" s="79"/>
      <c r="M5" s="79"/>
      <c r="N5" s="79"/>
      <c r="O5" s="79"/>
      <c r="P5" s="79"/>
      <c r="Q5" s="79"/>
      <c r="R5" s="79"/>
      <c r="S5" s="79"/>
      <c r="T5" s="79"/>
      <c r="U5" s="79"/>
      <c r="V5" s="79"/>
      <c r="W5" s="79"/>
    </row>
    <row r="6" spans="1:2" ht="15">
      <c r="A6" s="82" t="s">
        <v>160</v>
      </c>
      <c r="B6" s="92"/>
    </row>
    <row r="7" ht="15">
      <c r="B7" s="330"/>
    </row>
    <row r="8" spans="1:22" s="82" customFormat="1" ht="24.75" customHeight="1">
      <c r="A8" s="604" t="s">
        <v>2</v>
      </c>
      <c r="B8" s="892" t="s">
        <v>3</v>
      </c>
      <c r="C8" s="889" t="s">
        <v>815</v>
      </c>
      <c r="D8" s="890"/>
      <c r="E8" s="890"/>
      <c r="F8" s="890"/>
      <c r="G8" s="889" t="s">
        <v>819</v>
      </c>
      <c r="H8" s="890"/>
      <c r="I8" s="890"/>
      <c r="J8" s="890"/>
      <c r="K8" s="889" t="s">
        <v>820</v>
      </c>
      <c r="L8" s="890"/>
      <c r="M8" s="890"/>
      <c r="N8" s="890"/>
      <c r="O8" s="889" t="s">
        <v>821</v>
      </c>
      <c r="P8" s="890"/>
      <c r="Q8" s="890"/>
      <c r="R8" s="890"/>
      <c r="S8" s="926" t="s">
        <v>17</v>
      </c>
      <c r="T8" s="927"/>
      <c r="U8" s="927"/>
      <c r="V8" s="927"/>
    </row>
    <row r="9" spans="1:22" s="83" customFormat="1" ht="29.25" customHeight="1">
      <c r="A9" s="604"/>
      <c r="B9" s="892"/>
      <c r="C9" s="912" t="s">
        <v>816</v>
      </c>
      <c r="D9" s="914" t="s">
        <v>818</v>
      </c>
      <c r="E9" s="915"/>
      <c r="F9" s="916"/>
      <c r="G9" s="912" t="s">
        <v>816</v>
      </c>
      <c r="H9" s="914" t="s">
        <v>818</v>
      </c>
      <c r="I9" s="915"/>
      <c r="J9" s="916"/>
      <c r="K9" s="912" t="s">
        <v>816</v>
      </c>
      <c r="L9" s="914" t="s">
        <v>818</v>
      </c>
      <c r="M9" s="915"/>
      <c r="N9" s="916"/>
      <c r="O9" s="912" t="s">
        <v>816</v>
      </c>
      <c r="P9" s="914" t="s">
        <v>818</v>
      </c>
      <c r="Q9" s="915"/>
      <c r="R9" s="916"/>
      <c r="S9" s="912" t="s">
        <v>816</v>
      </c>
      <c r="T9" s="914" t="s">
        <v>818</v>
      </c>
      <c r="U9" s="915"/>
      <c r="V9" s="916"/>
    </row>
    <row r="10" spans="1:22" s="83" customFormat="1" ht="46.5" customHeight="1">
      <c r="A10" s="604"/>
      <c r="B10" s="892"/>
      <c r="C10" s="913"/>
      <c r="D10" s="77" t="s">
        <v>817</v>
      </c>
      <c r="E10" s="77" t="s">
        <v>202</v>
      </c>
      <c r="F10" s="77" t="s">
        <v>17</v>
      </c>
      <c r="G10" s="913"/>
      <c r="H10" s="77" t="s">
        <v>817</v>
      </c>
      <c r="I10" s="77" t="s">
        <v>202</v>
      </c>
      <c r="J10" s="77" t="s">
        <v>17</v>
      </c>
      <c r="K10" s="913"/>
      <c r="L10" s="77" t="s">
        <v>817</v>
      </c>
      <c r="M10" s="77" t="s">
        <v>202</v>
      </c>
      <c r="N10" s="77" t="s">
        <v>17</v>
      </c>
      <c r="O10" s="913"/>
      <c r="P10" s="77" t="s">
        <v>817</v>
      </c>
      <c r="Q10" s="77" t="s">
        <v>202</v>
      </c>
      <c r="R10" s="77" t="s">
        <v>17</v>
      </c>
      <c r="S10" s="913"/>
      <c r="T10" s="77" t="s">
        <v>817</v>
      </c>
      <c r="U10" s="77" t="s">
        <v>202</v>
      </c>
      <c r="V10" s="77" t="s">
        <v>17</v>
      </c>
    </row>
    <row r="11" spans="1:22" s="167" customFormat="1" ht="15.75" customHeight="1">
      <c r="A11" s="331">
        <v>1</v>
      </c>
      <c r="B11" s="166">
        <v>2</v>
      </c>
      <c r="C11" s="166">
        <v>3</v>
      </c>
      <c r="D11" s="331">
        <v>4</v>
      </c>
      <c r="E11" s="166">
        <v>5</v>
      </c>
      <c r="F11" s="166">
        <v>6</v>
      </c>
      <c r="G11" s="331">
        <v>7</v>
      </c>
      <c r="H11" s="166">
        <v>8</v>
      </c>
      <c r="I11" s="166">
        <v>9</v>
      </c>
      <c r="J11" s="331">
        <v>10</v>
      </c>
      <c r="K11" s="166">
        <v>11</v>
      </c>
      <c r="L11" s="166">
        <v>12</v>
      </c>
      <c r="M11" s="331">
        <v>13</v>
      </c>
      <c r="N11" s="166">
        <v>14</v>
      </c>
      <c r="O11" s="166">
        <v>15</v>
      </c>
      <c r="P11" s="331">
        <v>16</v>
      </c>
      <c r="Q11" s="166">
        <v>17</v>
      </c>
      <c r="R11" s="166">
        <v>18</v>
      </c>
      <c r="S11" s="331">
        <v>19</v>
      </c>
      <c r="T11" s="166">
        <v>20</v>
      </c>
      <c r="U11" s="166">
        <v>21</v>
      </c>
      <c r="V11" s="331">
        <v>22</v>
      </c>
    </row>
    <row r="12" spans="1:22" ht="15">
      <c r="A12" s="124">
        <v>1</v>
      </c>
      <c r="B12" s="84"/>
      <c r="C12" s="85"/>
      <c r="D12" s="85"/>
      <c r="E12" s="85"/>
      <c r="F12" s="85"/>
      <c r="G12" s="85"/>
      <c r="H12" s="85"/>
      <c r="I12" s="85"/>
      <c r="J12" s="85"/>
      <c r="K12" s="85"/>
      <c r="L12" s="85"/>
      <c r="M12" s="85"/>
      <c r="N12" s="85"/>
      <c r="O12" s="85"/>
      <c r="P12" s="85"/>
      <c r="Q12" s="85"/>
      <c r="R12" s="85"/>
      <c r="S12" s="85"/>
      <c r="T12" s="85"/>
      <c r="U12" s="85"/>
      <c r="V12" s="85"/>
    </row>
    <row r="13" spans="1:22" ht="15">
      <c r="A13" s="124">
        <v>2</v>
      </c>
      <c r="B13" s="86"/>
      <c r="C13" s="85"/>
      <c r="D13" s="85"/>
      <c r="E13" s="85"/>
      <c r="F13" s="85"/>
      <c r="G13" s="85"/>
      <c r="H13" s="85"/>
      <c r="I13" s="85"/>
      <c r="J13" s="85"/>
      <c r="K13" s="85"/>
      <c r="L13" s="85"/>
      <c r="M13" s="85"/>
      <c r="N13" s="85"/>
      <c r="O13" s="85"/>
      <c r="P13" s="85"/>
      <c r="Q13" s="85"/>
      <c r="R13" s="85"/>
      <c r="S13" s="85"/>
      <c r="T13" s="85"/>
      <c r="U13" s="85"/>
      <c r="V13" s="85"/>
    </row>
    <row r="14" spans="1:22" ht="15">
      <c r="A14" s="124">
        <v>3</v>
      </c>
      <c r="B14" s="86"/>
      <c r="C14" s="85"/>
      <c r="D14" s="85"/>
      <c r="E14" s="85"/>
      <c r="F14" s="917" t="s">
        <v>879</v>
      </c>
      <c r="G14" s="918"/>
      <c r="H14" s="918"/>
      <c r="I14" s="918"/>
      <c r="J14" s="918"/>
      <c r="K14" s="918"/>
      <c r="L14" s="918"/>
      <c r="M14" s="918"/>
      <c r="N14" s="918"/>
      <c r="O14" s="918"/>
      <c r="P14" s="918"/>
      <c r="Q14" s="918"/>
      <c r="R14" s="919"/>
      <c r="S14" s="85"/>
      <c r="T14" s="85"/>
      <c r="U14" s="85"/>
      <c r="V14" s="85"/>
    </row>
    <row r="15" spans="1:22" ht="15">
      <c r="A15" s="124">
        <v>4</v>
      </c>
      <c r="B15" s="86"/>
      <c r="C15" s="85"/>
      <c r="D15" s="85"/>
      <c r="E15" s="85"/>
      <c r="F15" s="920"/>
      <c r="G15" s="921"/>
      <c r="H15" s="921"/>
      <c r="I15" s="921"/>
      <c r="J15" s="921"/>
      <c r="K15" s="921"/>
      <c r="L15" s="921"/>
      <c r="M15" s="921"/>
      <c r="N15" s="921"/>
      <c r="O15" s="921"/>
      <c r="P15" s="921"/>
      <c r="Q15" s="921"/>
      <c r="R15" s="922"/>
      <c r="S15" s="85"/>
      <c r="T15" s="85"/>
      <c r="U15" s="85"/>
      <c r="V15" s="85"/>
    </row>
    <row r="16" spans="1:22" ht="15">
      <c r="A16" s="124">
        <v>5</v>
      </c>
      <c r="B16" s="86"/>
      <c r="C16" s="85"/>
      <c r="D16" s="85"/>
      <c r="E16" s="85"/>
      <c r="F16" s="920"/>
      <c r="G16" s="921"/>
      <c r="H16" s="921"/>
      <c r="I16" s="921"/>
      <c r="J16" s="921"/>
      <c r="K16" s="921"/>
      <c r="L16" s="921"/>
      <c r="M16" s="921"/>
      <c r="N16" s="921"/>
      <c r="O16" s="921"/>
      <c r="P16" s="921"/>
      <c r="Q16" s="921"/>
      <c r="R16" s="922"/>
      <c r="S16" s="85"/>
      <c r="T16" s="85"/>
      <c r="U16" s="85"/>
      <c r="V16" s="85"/>
    </row>
    <row r="17" spans="1:22" ht="15">
      <c r="A17" s="124">
        <v>6</v>
      </c>
      <c r="B17" s="86"/>
      <c r="C17" s="85"/>
      <c r="D17" s="85"/>
      <c r="E17" s="85"/>
      <c r="F17" s="920"/>
      <c r="G17" s="921"/>
      <c r="H17" s="921"/>
      <c r="I17" s="921"/>
      <c r="J17" s="921"/>
      <c r="K17" s="921"/>
      <c r="L17" s="921"/>
      <c r="M17" s="921"/>
      <c r="N17" s="921"/>
      <c r="O17" s="921"/>
      <c r="P17" s="921"/>
      <c r="Q17" s="921"/>
      <c r="R17" s="922"/>
      <c r="S17" s="85"/>
      <c r="T17" s="85"/>
      <c r="U17" s="85"/>
      <c r="V17" s="85"/>
    </row>
    <row r="18" spans="1:22" ht="15">
      <c r="A18" s="124">
        <v>7</v>
      </c>
      <c r="B18" s="86"/>
      <c r="C18" s="85"/>
      <c r="D18" s="85"/>
      <c r="E18" s="85"/>
      <c r="F18" s="920"/>
      <c r="G18" s="921"/>
      <c r="H18" s="921"/>
      <c r="I18" s="921"/>
      <c r="J18" s="921"/>
      <c r="K18" s="921"/>
      <c r="L18" s="921"/>
      <c r="M18" s="921"/>
      <c r="N18" s="921"/>
      <c r="O18" s="921"/>
      <c r="P18" s="921"/>
      <c r="Q18" s="921"/>
      <c r="R18" s="922"/>
      <c r="S18" s="85"/>
      <c r="T18" s="85"/>
      <c r="U18" s="85"/>
      <c r="V18" s="85"/>
    </row>
    <row r="19" spans="1:22" ht="15">
      <c r="A19" s="124">
        <v>8</v>
      </c>
      <c r="B19" s="86"/>
      <c r="C19" s="85"/>
      <c r="D19" s="85"/>
      <c r="E19" s="85"/>
      <c r="F19" s="920"/>
      <c r="G19" s="921"/>
      <c r="H19" s="921"/>
      <c r="I19" s="921"/>
      <c r="J19" s="921"/>
      <c r="K19" s="921"/>
      <c r="L19" s="921"/>
      <c r="M19" s="921"/>
      <c r="N19" s="921"/>
      <c r="O19" s="921"/>
      <c r="P19" s="921"/>
      <c r="Q19" s="921"/>
      <c r="R19" s="922"/>
      <c r="S19" s="85"/>
      <c r="T19" s="85"/>
      <c r="U19" s="85"/>
      <c r="V19" s="85"/>
    </row>
    <row r="20" spans="1:22" ht="15">
      <c r="A20" s="124">
        <v>9</v>
      </c>
      <c r="B20" s="86"/>
      <c r="C20" s="85"/>
      <c r="D20" s="85"/>
      <c r="E20" s="85"/>
      <c r="F20" s="920"/>
      <c r="G20" s="921"/>
      <c r="H20" s="921"/>
      <c r="I20" s="921"/>
      <c r="J20" s="921"/>
      <c r="K20" s="921"/>
      <c r="L20" s="921"/>
      <c r="M20" s="921"/>
      <c r="N20" s="921"/>
      <c r="O20" s="921"/>
      <c r="P20" s="921"/>
      <c r="Q20" s="921"/>
      <c r="R20" s="922"/>
      <c r="S20" s="85"/>
      <c r="T20" s="85"/>
      <c r="U20" s="85"/>
      <c r="V20" s="85"/>
    </row>
    <row r="21" spans="1:22" ht="15">
      <c r="A21" s="124">
        <v>10</v>
      </c>
      <c r="B21" s="86"/>
      <c r="C21" s="85"/>
      <c r="D21" s="85"/>
      <c r="E21" s="85"/>
      <c r="F21" s="920"/>
      <c r="G21" s="921"/>
      <c r="H21" s="921"/>
      <c r="I21" s="921"/>
      <c r="J21" s="921"/>
      <c r="K21" s="921"/>
      <c r="L21" s="921"/>
      <c r="M21" s="921"/>
      <c r="N21" s="921"/>
      <c r="O21" s="921"/>
      <c r="P21" s="921"/>
      <c r="Q21" s="921"/>
      <c r="R21" s="922"/>
      <c r="S21" s="85"/>
      <c r="T21" s="85"/>
      <c r="U21" s="85"/>
      <c r="V21" s="85"/>
    </row>
    <row r="22" spans="1:22" ht="15">
      <c r="A22" s="124">
        <v>11</v>
      </c>
      <c r="B22" s="86"/>
      <c r="C22" s="85"/>
      <c r="D22" s="85"/>
      <c r="E22" s="85"/>
      <c r="F22" s="920"/>
      <c r="G22" s="921"/>
      <c r="H22" s="921"/>
      <c r="I22" s="921"/>
      <c r="J22" s="921"/>
      <c r="K22" s="921"/>
      <c r="L22" s="921"/>
      <c r="M22" s="921"/>
      <c r="N22" s="921"/>
      <c r="O22" s="921"/>
      <c r="P22" s="921"/>
      <c r="Q22" s="921"/>
      <c r="R22" s="922"/>
      <c r="S22" s="85"/>
      <c r="T22" s="85"/>
      <c r="U22" s="85"/>
      <c r="V22" s="85"/>
    </row>
    <row r="23" spans="1:22" ht="15">
      <c r="A23" s="124">
        <v>12</v>
      </c>
      <c r="B23" s="86"/>
      <c r="C23" s="85"/>
      <c r="D23" s="85"/>
      <c r="E23" s="85"/>
      <c r="F23" s="920"/>
      <c r="G23" s="921"/>
      <c r="H23" s="921"/>
      <c r="I23" s="921"/>
      <c r="J23" s="921"/>
      <c r="K23" s="921"/>
      <c r="L23" s="921"/>
      <c r="M23" s="921"/>
      <c r="N23" s="921"/>
      <c r="O23" s="921"/>
      <c r="P23" s="921"/>
      <c r="Q23" s="921"/>
      <c r="R23" s="922"/>
      <c r="S23" s="85"/>
      <c r="T23" s="85"/>
      <c r="U23" s="85"/>
      <c r="V23" s="85"/>
    </row>
    <row r="24" spans="1:22" ht="15">
      <c r="A24" s="124">
        <v>13</v>
      </c>
      <c r="B24" s="86"/>
      <c r="C24" s="85"/>
      <c r="D24" s="85"/>
      <c r="E24" s="85"/>
      <c r="F24" s="920"/>
      <c r="G24" s="921"/>
      <c r="H24" s="921"/>
      <c r="I24" s="921"/>
      <c r="J24" s="921"/>
      <c r="K24" s="921"/>
      <c r="L24" s="921"/>
      <c r="M24" s="921"/>
      <c r="N24" s="921"/>
      <c r="O24" s="921"/>
      <c r="P24" s="921"/>
      <c r="Q24" s="921"/>
      <c r="R24" s="922"/>
      <c r="S24" s="85"/>
      <c r="T24" s="85"/>
      <c r="U24" s="85"/>
      <c r="V24" s="85"/>
    </row>
    <row r="25" spans="1:22" ht="15">
      <c r="A25" s="124">
        <v>14</v>
      </c>
      <c r="B25" s="86"/>
      <c r="C25" s="85"/>
      <c r="D25" s="85"/>
      <c r="E25" s="85"/>
      <c r="F25" s="923"/>
      <c r="G25" s="924"/>
      <c r="H25" s="924"/>
      <c r="I25" s="924"/>
      <c r="J25" s="924"/>
      <c r="K25" s="924"/>
      <c r="L25" s="924"/>
      <c r="M25" s="924"/>
      <c r="N25" s="924"/>
      <c r="O25" s="924"/>
      <c r="P25" s="924"/>
      <c r="Q25" s="924"/>
      <c r="R25" s="925"/>
      <c r="S25" s="85"/>
      <c r="T25" s="85"/>
      <c r="U25" s="85"/>
      <c r="V25" s="85"/>
    </row>
    <row r="26" spans="1:48" s="85" customFormat="1" ht="15">
      <c r="A26" s="296" t="s">
        <v>7</v>
      </c>
      <c r="B26" s="86"/>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row>
    <row r="27" spans="1:22" ht="15">
      <c r="A27" s="296" t="s">
        <v>7</v>
      </c>
      <c r="B27" s="85"/>
      <c r="C27" s="85"/>
      <c r="D27" s="85"/>
      <c r="E27" s="85"/>
      <c r="F27" s="85"/>
      <c r="G27" s="85"/>
      <c r="H27" s="85"/>
      <c r="I27" s="85"/>
      <c r="J27" s="85"/>
      <c r="K27" s="85"/>
      <c r="L27" s="85"/>
      <c r="M27" s="85"/>
      <c r="N27" s="85"/>
      <c r="O27" s="85"/>
      <c r="P27" s="85"/>
      <c r="Q27" s="85"/>
      <c r="R27" s="85"/>
      <c r="S27" s="85"/>
      <c r="T27" s="85"/>
      <c r="U27" s="85"/>
      <c r="V27" s="85"/>
    </row>
    <row r="28" spans="1:22" ht="15">
      <c r="A28" s="296" t="s">
        <v>17</v>
      </c>
      <c r="B28" s="85"/>
      <c r="C28" s="85"/>
      <c r="D28" s="85"/>
      <c r="E28" s="85"/>
      <c r="F28" s="85"/>
      <c r="G28" s="85"/>
      <c r="H28" s="85"/>
      <c r="I28" s="85"/>
      <c r="J28" s="85"/>
      <c r="K28" s="85"/>
      <c r="L28" s="85"/>
      <c r="M28" s="85"/>
      <c r="N28" s="85"/>
      <c r="O28" s="85"/>
      <c r="P28" s="85"/>
      <c r="Q28" s="85"/>
      <c r="R28" s="85"/>
      <c r="S28" s="85"/>
      <c r="T28" s="85"/>
      <c r="U28" s="85"/>
      <c r="V28" s="85"/>
    </row>
    <row r="29" spans="1:22" ht="15">
      <c r="A29" s="547"/>
      <c r="B29" s="87"/>
      <c r="C29" s="87"/>
      <c r="D29" s="87"/>
      <c r="E29" s="87"/>
      <c r="F29" s="87"/>
      <c r="G29" s="87"/>
      <c r="H29" s="87"/>
      <c r="I29" s="87"/>
      <c r="J29" s="87"/>
      <c r="K29" s="87"/>
      <c r="L29" s="87"/>
      <c r="M29" s="87"/>
      <c r="N29" s="87"/>
      <c r="O29" s="87"/>
      <c r="P29" s="87"/>
      <c r="Q29" s="87"/>
      <c r="R29" s="87"/>
      <c r="S29" s="87"/>
      <c r="T29" s="87"/>
      <c r="U29" s="87"/>
      <c r="V29" s="87"/>
    </row>
    <row r="31" spans="1:22" s="16" customFormat="1" ht="12.75">
      <c r="A31" s="15" t="s">
        <v>12</v>
      </c>
      <c r="G31" s="15"/>
      <c r="H31" s="15"/>
      <c r="K31" s="15"/>
      <c r="L31" s="15"/>
      <c r="M31" s="15"/>
      <c r="N31" s="15"/>
      <c r="O31" s="15"/>
      <c r="P31" s="15"/>
      <c r="Q31" s="15"/>
      <c r="R31" s="15"/>
      <c r="S31" s="89"/>
      <c r="T31" s="89"/>
      <c r="U31" s="89"/>
      <c r="V31" s="89"/>
    </row>
    <row r="32" spans="11:22" s="16" customFormat="1" ht="12.75" customHeight="1">
      <c r="K32" s="37"/>
      <c r="L32" s="37"/>
      <c r="M32" s="37"/>
      <c r="N32" s="37"/>
      <c r="O32" s="37"/>
      <c r="P32" s="37"/>
      <c r="Q32" s="37"/>
      <c r="R32" s="641" t="s">
        <v>1040</v>
      </c>
      <c r="S32" s="641"/>
      <c r="T32" s="641"/>
      <c r="U32" s="641"/>
      <c r="V32" s="641"/>
    </row>
    <row r="33" spans="10:22" s="16" customFormat="1" ht="12.75" customHeight="1">
      <c r="J33" s="37"/>
      <c r="K33" s="37"/>
      <c r="L33" s="37"/>
      <c r="M33" s="37"/>
      <c r="N33" s="37"/>
      <c r="O33" s="37"/>
      <c r="P33" s="37"/>
      <c r="Q33" s="37"/>
      <c r="R33" s="641"/>
      <c r="S33" s="641"/>
      <c r="T33" s="641"/>
      <c r="U33" s="641"/>
      <c r="V33" s="641"/>
    </row>
    <row r="34" spans="1:22" s="16" customFormat="1" ht="26.25" customHeight="1">
      <c r="A34" s="15"/>
      <c r="B34" s="15"/>
      <c r="K34" s="15"/>
      <c r="L34" s="15"/>
      <c r="M34" s="15"/>
      <c r="N34" s="15"/>
      <c r="O34" s="15"/>
      <c r="P34" s="15"/>
      <c r="Q34" s="37"/>
      <c r="R34" s="641"/>
      <c r="S34" s="641"/>
      <c r="T34" s="641"/>
      <c r="U34" s="641"/>
      <c r="V34" s="641"/>
    </row>
  </sheetData>
  <sheetProtection/>
  <mergeCells count="22">
    <mergeCell ref="K8:N8"/>
    <mergeCell ref="O8:R8"/>
    <mergeCell ref="P9:R9"/>
    <mergeCell ref="G9:G10"/>
    <mergeCell ref="H9:J9"/>
    <mergeCell ref="K9:K10"/>
    <mergeCell ref="C9:C10"/>
    <mergeCell ref="D9:F9"/>
    <mergeCell ref="A8:A10"/>
    <mergeCell ref="B8:B10"/>
    <mergeCell ref="C8:F8"/>
    <mergeCell ref="G8:J8"/>
    <mergeCell ref="S9:S10"/>
    <mergeCell ref="R32:V34"/>
    <mergeCell ref="U1:V1"/>
    <mergeCell ref="E2:P2"/>
    <mergeCell ref="C4:Q4"/>
    <mergeCell ref="T9:V9"/>
    <mergeCell ref="F14:R25"/>
    <mergeCell ref="S8:V8"/>
    <mergeCell ref="L9:N9"/>
    <mergeCell ref="O9:O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81" r:id="rId1"/>
</worksheet>
</file>

<file path=xl/worksheets/sheet66.xml><?xml version="1.0" encoding="utf-8"?>
<worksheet xmlns="http://schemas.openxmlformats.org/spreadsheetml/2006/main" xmlns:r="http://schemas.openxmlformats.org/officeDocument/2006/relationships">
  <sheetPr>
    <pageSetUpPr fitToPage="1"/>
  </sheetPr>
  <dimension ref="A1:AV34"/>
  <sheetViews>
    <sheetView view="pageBreakPreview" zoomScale="90" zoomScaleNormal="90" zoomScaleSheetLayoutView="90" zoomScalePageLayoutView="0" workbookViewId="0" topLeftCell="A16">
      <selection activeCell="R32" sqref="R32:V34"/>
    </sheetView>
  </sheetViews>
  <sheetFormatPr defaultColWidth="9.140625" defaultRowHeight="12.75"/>
  <cols>
    <col min="1" max="1" width="9.140625" style="78" customWidth="1"/>
    <col min="2" max="2" width="11.28125" style="78" customWidth="1"/>
    <col min="3" max="3" width="9.7109375" style="78" customWidth="1"/>
    <col min="4" max="4" width="8.140625" style="78" customWidth="1"/>
    <col min="5" max="5" width="7.421875" style="78" customWidth="1"/>
    <col min="6" max="6" width="9.140625" style="78" customWidth="1"/>
    <col min="7" max="7" width="9.57421875" style="78" customWidth="1"/>
    <col min="8" max="8" width="8.140625" style="78" customWidth="1"/>
    <col min="9" max="9" width="6.8515625" style="78" customWidth="1"/>
    <col min="10" max="10" width="9.28125" style="78" customWidth="1"/>
    <col min="11" max="11" width="10.57421875" style="78" customWidth="1"/>
    <col min="12" max="12" width="8.7109375" style="78" customWidth="1"/>
    <col min="13" max="13" width="7.421875" style="78" customWidth="1"/>
    <col min="14" max="14" width="8.57421875" style="78" customWidth="1"/>
    <col min="15" max="15" width="8.7109375" style="78" customWidth="1"/>
    <col min="16" max="16" width="8.57421875" style="78" customWidth="1"/>
    <col min="17" max="17" width="7.8515625" style="78" customWidth="1"/>
    <col min="18" max="18" width="8.57421875" style="78" customWidth="1"/>
    <col min="19" max="20" width="10.57421875" style="78" customWidth="1"/>
    <col min="21" max="21" width="11.140625" style="78" customWidth="1"/>
    <col min="22" max="22" width="10.7109375" style="78" bestFit="1" customWidth="1"/>
    <col min="23" max="16384" width="9.140625" style="78" customWidth="1"/>
  </cols>
  <sheetData>
    <row r="1" spans="3:24" s="16" customFormat="1" ht="15.75">
      <c r="C1" s="46"/>
      <c r="D1" s="46"/>
      <c r="E1" s="46"/>
      <c r="F1" s="46"/>
      <c r="G1" s="46"/>
      <c r="H1" s="46"/>
      <c r="I1" s="114" t="s">
        <v>0</v>
      </c>
      <c r="J1" s="114"/>
      <c r="S1" s="42"/>
      <c r="T1" s="42"/>
      <c r="U1" s="695" t="s">
        <v>823</v>
      </c>
      <c r="V1" s="695"/>
      <c r="W1" s="44"/>
      <c r="X1" s="44"/>
    </row>
    <row r="2" spans="5:16" s="16" customFormat="1" ht="20.25">
      <c r="E2" s="615" t="s">
        <v>697</v>
      </c>
      <c r="F2" s="615"/>
      <c r="G2" s="615"/>
      <c r="H2" s="615"/>
      <c r="I2" s="615"/>
      <c r="J2" s="615"/>
      <c r="K2" s="615"/>
      <c r="L2" s="615"/>
      <c r="M2" s="615"/>
      <c r="N2" s="615"/>
      <c r="O2" s="615"/>
      <c r="P2" s="615"/>
    </row>
    <row r="3" spans="8:16" s="16" customFormat="1" ht="20.25">
      <c r="H3" s="45"/>
      <c r="I3" s="45"/>
      <c r="J3" s="45"/>
      <c r="K3" s="45"/>
      <c r="L3" s="45"/>
      <c r="M3" s="45"/>
      <c r="N3" s="45"/>
      <c r="O3" s="45"/>
      <c r="P3" s="45"/>
    </row>
    <row r="4" spans="3:23" ht="15.75">
      <c r="C4" s="616" t="s">
        <v>822</v>
      </c>
      <c r="D4" s="616"/>
      <c r="E4" s="616"/>
      <c r="F4" s="616"/>
      <c r="G4" s="616"/>
      <c r="H4" s="616"/>
      <c r="I4" s="616"/>
      <c r="J4" s="616"/>
      <c r="K4" s="616"/>
      <c r="L4" s="616"/>
      <c r="M4" s="616"/>
      <c r="N4" s="616"/>
      <c r="O4" s="616"/>
      <c r="P4" s="616"/>
      <c r="Q4" s="616"/>
      <c r="R4" s="48"/>
      <c r="S4" s="121"/>
      <c r="T4" s="121"/>
      <c r="U4" s="121"/>
      <c r="V4" s="121"/>
      <c r="W4" s="114"/>
    </row>
    <row r="5" spans="3:23" ht="15">
      <c r="C5" s="79"/>
      <c r="D5" s="79"/>
      <c r="E5" s="79"/>
      <c r="F5" s="79"/>
      <c r="G5" s="79"/>
      <c r="H5" s="79"/>
      <c r="M5" s="79"/>
      <c r="N5" s="79"/>
      <c r="O5" s="79"/>
      <c r="P5" s="79"/>
      <c r="Q5" s="79"/>
      <c r="R5" s="79"/>
      <c r="S5" s="79"/>
      <c r="T5" s="79"/>
      <c r="U5" s="79"/>
      <c r="V5" s="79"/>
      <c r="W5" s="79"/>
    </row>
    <row r="6" spans="1:2" ht="15">
      <c r="A6" s="82" t="s">
        <v>160</v>
      </c>
      <c r="B6" s="92"/>
    </row>
    <row r="7" ht="15">
      <c r="B7" s="330"/>
    </row>
    <row r="8" spans="1:22" s="82" customFormat="1" ht="24.75" customHeight="1">
      <c r="A8" s="604" t="s">
        <v>2</v>
      </c>
      <c r="B8" s="892" t="s">
        <v>3</v>
      </c>
      <c r="C8" s="889" t="s">
        <v>815</v>
      </c>
      <c r="D8" s="890"/>
      <c r="E8" s="890"/>
      <c r="F8" s="890"/>
      <c r="G8" s="889" t="s">
        <v>819</v>
      </c>
      <c r="H8" s="890"/>
      <c r="I8" s="890"/>
      <c r="J8" s="890"/>
      <c r="K8" s="889" t="s">
        <v>820</v>
      </c>
      <c r="L8" s="890"/>
      <c r="M8" s="890"/>
      <c r="N8" s="890"/>
      <c r="O8" s="889" t="s">
        <v>821</v>
      </c>
      <c r="P8" s="890"/>
      <c r="Q8" s="890"/>
      <c r="R8" s="890"/>
      <c r="S8" s="926" t="s">
        <v>17</v>
      </c>
      <c r="T8" s="927"/>
      <c r="U8" s="927"/>
      <c r="V8" s="927"/>
    </row>
    <row r="9" spans="1:22" s="83" customFormat="1" ht="29.25" customHeight="1">
      <c r="A9" s="604"/>
      <c r="B9" s="892"/>
      <c r="C9" s="912" t="s">
        <v>816</v>
      </c>
      <c r="D9" s="914" t="s">
        <v>818</v>
      </c>
      <c r="E9" s="915"/>
      <c r="F9" s="916"/>
      <c r="G9" s="912" t="s">
        <v>816</v>
      </c>
      <c r="H9" s="914" t="s">
        <v>818</v>
      </c>
      <c r="I9" s="915"/>
      <c r="J9" s="916"/>
      <c r="K9" s="912" t="s">
        <v>816</v>
      </c>
      <c r="L9" s="914" t="s">
        <v>818</v>
      </c>
      <c r="M9" s="915"/>
      <c r="N9" s="916"/>
      <c r="O9" s="912" t="s">
        <v>816</v>
      </c>
      <c r="P9" s="914" t="s">
        <v>818</v>
      </c>
      <c r="Q9" s="915"/>
      <c r="R9" s="916"/>
      <c r="S9" s="912" t="s">
        <v>816</v>
      </c>
      <c r="T9" s="914" t="s">
        <v>818</v>
      </c>
      <c r="U9" s="915"/>
      <c r="V9" s="916"/>
    </row>
    <row r="10" spans="1:22" s="83" customFormat="1" ht="46.5" customHeight="1">
      <c r="A10" s="604"/>
      <c r="B10" s="892"/>
      <c r="C10" s="913"/>
      <c r="D10" s="77" t="s">
        <v>817</v>
      </c>
      <c r="E10" s="77" t="s">
        <v>202</v>
      </c>
      <c r="F10" s="77" t="s">
        <v>17</v>
      </c>
      <c r="G10" s="913"/>
      <c r="H10" s="77" t="s">
        <v>817</v>
      </c>
      <c r="I10" s="77" t="s">
        <v>202</v>
      </c>
      <c r="J10" s="77" t="s">
        <v>17</v>
      </c>
      <c r="K10" s="913"/>
      <c r="L10" s="77" t="s">
        <v>817</v>
      </c>
      <c r="M10" s="77" t="s">
        <v>202</v>
      </c>
      <c r="N10" s="77" t="s">
        <v>17</v>
      </c>
      <c r="O10" s="913"/>
      <c r="P10" s="77" t="s">
        <v>817</v>
      </c>
      <c r="Q10" s="77" t="s">
        <v>202</v>
      </c>
      <c r="R10" s="77" t="s">
        <v>17</v>
      </c>
      <c r="S10" s="913"/>
      <c r="T10" s="77" t="s">
        <v>817</v>
      </c>
      <c r="U10" s="77" t="s">
        <v>202</v>
      </c>
      <c r="V10" s="77" t="s">
        <v>17</v>
      </c>
    </row>
    <row r="11" spans="1:22" s="167" customFormat="1" ht="15.75" customHeight="1">
      <c r="A11" s="331">
        <v>1</v>
      </c>
      <c r="B11" s="166">
        <v>2</v>
      </c>
      <c r="C11" s="166">
        <v>3</v>
      </c>
      <c r="D11" s="331">
        <v>4</v>
      </c>
      <c r="E11" s="166">
        <v>5</v>
      </c>
      <c r="F11" s="166">
        <v>6</v>
      </c>
      <c r="G11" s="331">
        <v>7</v>
      </c>
      <c r="H11" s="166">
        <v>8</v>
      </c>
      <c r="I11" s="166">
        <v>9</v>
      </c>
      <c r="J11" s="331">
        <v>10</v>
      </c>
      <c r="K11" s="166">
        <v>11</v>
      </c>
      <c r="L11" s="166">
        <v>12</v>
      </c>
      <c r="M11" s="331">
        <v>13</v>
      </c>
      <c r="N11" s="166">
        <v>14</v>
      </c>
      <c r="O11" s="166">
        <v>15</v>
      </c>
      <c r="P11" s="331">
        <v>16</v>
      </c>
      <c r="Q11" s="166">
        <v>17</v>
      </c>
      <c r="R11" s="166">
        <v>18</v>
      </c>
      <c r="S11" s="331">
        <v>19</v>
      </c>
      <c r="T11" s="166">
        <v>20</v>
      </c>
      <c r="U11" s="166">
        <v>21</v>
      </c>
      <c r="V11" s="331">
        <v>22</v>
      </c>
    </row>
    <row r="12" spans="1:22" ht="15">
      <c r="A12" s="124">
        <v>1</v>
      </c>
      <c r="B12" s="84"/>
      <c r="C12" s="85"/>
      <c r="D12" s="85"/>
      <c r="E12" s="85"/>
      <c r="F12" s="85"/>
      <c r="G12" s="85"/>
      <c r="H12" s="85"/>
      <c r="I12" s="85"/>
      <c r="J12" s="85"/>
      <c r="K12" s="85"/>
      <c r="L12" s="85"/>
      <c r="M12" s="85"/>
      <c r="N12" s="85"/>
      <c r="O12" s="85"/>
      <c r="P12" s="85"/>
      <c r="Q12" s="85"/>
      <c r="R12" s="85"/>
      <c r="S12" s="85"/>
      <c r="T12" s="85"/>
      <c r="U12" s="85"/>
      <c r="V12" s="85"/>
    </row>
    <row r="13" spans="1:22" ht="15">
      <c r="A13" s="124">
        <v>2</v>
      </c>
      <c r="B13" s="86"/>
      <c r="C13" s="85"/>
      <c r="D13" s="85"/>
      <c r="E13" s="85"/>
      <c r="F13" s="85"/>
      <c r="G13" s="85"/>
      <c r="H13" s="85"/>
      <c r="I13" s="85"/>
      <c r="J13" s="85"/>
      <c r="K13" s="85"/>
      <c r="L13" s="85"/>
      <c r="M13" s="85"/>
      <c r="N13" s="85"/>
      <c r="O13" s="85"/>
      <c r="P13" s="85"/>
      <c r="Q13" s="85"/>
      <c r="R13" s="85"/>
      <c r="S13" s="85"/>
      <c r="T13" s="85"/>
      <c r="U13" s="85"/>
      <c r="V13" s="85"/>
    </row>
    <row r="14" spans="1:22" ht="15">
      <c r="A14" s="124">
        <v>3</v>
      </c>
      <c r="B14" s="86"/>
      <c r="C14" s="85"/>
      <c r="D14" s="85"/>
      <c r="E14" s="85"/>
      <c r="F14" s="85"/>
      <c r="G14" s="917" t="s">
        <v>879</v>
      </c>
      <c r="H14" s="928"/>
      <c r="I14" s="928"/>
      <c r="J14" s="928"/>
      <c r="K14" s="928"/>
      <c r="L14" s="928"/>
      <c r="M14" s="928"/>
      <c r="N14" s="928"/>
      <c r="O14" s="928"/>
      <c r="P14" s="928"/>
      <c r="Q14" s="928"/>
      <c r="R14" s="929"/>
      <c r="S14" s="85"/>
      <c r="T14" s="85"/>
      <c r="U14" s="85"/>
      <c r="V14" s="85"/>
    </row>
    <row r="15" spans="1:22" ht="15">
      <c r="A15" s="124">
        <v>4</v>
      </c>
      <c r="B15" s="86"/>
      <c r="C15" s="85"/>
      <c r="D15" s="85"/>
      <c r="E15" s="85"/>
      <c r="F15" s="85"/>
      <c r="G15" s="930"/>
      <c r="H15" s="931"/>
      <c r="I15" s="931"/>
      <c r="J15" s="931"/>
      <c r="K15" s="931"/>
      <c r="L15" s="931"/>
      <c r="M15" s="931"/>
      <c r="N15" s="931"/>
      <c r="O15" s="931"/>
      <c r="P15" s="931"/>
      <c r="Q15" s="931"/>
      <c r="R15" s="932"/>
      <c r="S15" s="85"/>
      <c r="T15" s="85"/>
      <c r="U15" s="85"/>
      <c r="V15" s="85"/>
    </row>
    <row r="16" spans="1:22" ht="15">
      <c r="A16" s="124">
        <v>5</v>
      </c>
      <c r="B16" s="86"/>
      <c r="C16" s="85"/>
      <c r="D16" s="85"/>
      <c r="E16" s="85"/>
      <c r="F16" s="85"/>
      <c r="G16" s="930"/>
      <c r="H16" s="931"/>
      <c r="I16" s="931"/>
      <c r="J16" s="931"/>
      <c r="K16" s="931"/>
      <c r="L16" s="931"/>
      <c r="M16" s="931"/>
      <c r="N16" s="931"/>
      <c r="O16" s="931"/>
      <c r="P16" s="931"/>
      <c r="Q16" s="931"/>
      <c r="R16" s="932"/>
      <c r="S16" s="85"/>
      <c r="T16" s="85"/>
      <c r="U16" s="85"/>
      <c r="V16" s="85"/>
    </row>
    <row r="17" spans="1:22" ht="15">
      <c r="A17" s="124">
        <v>6</v>
      </c>
      <c r="B17" s="86"/>
      <c r="C17" s="85"/>
      <c r="D17" s="85"/>
      <c r="E17" s="85"/>
      <c r="F17" s="85"/>
      <c r="G17" s="930"/>
      <c r="H17" s="931"/>
      <c r="I17" s="931"/>
      <c r="J17" s="931"/>
      <c r="K17" s="931"/>
      <c r="L17" s="931"/>
      <c r="M17" s="931"/>
      <c r="N17" s="931"/>
      <c r="O17" s="931"/>
      <c r="P17" s="931"/>
      <c r="Q17" s="931"/>
      <c r="R17" s="932"/>
      <c r="S17" s="85"/>
      <c r="T17" s="85"/>
      <c r="U17" s="85"/>
      <c r="V17" s="85"/>
    </row>
    <row r="18" spans="1:22" ht="15">
      <c r="A18" s="124">
        <v>7</v>
      </c>
      <c r="B18" s="86"/>
      <c r="C18" s="85"/>
      <c r="D18" s="85"/>
      <c r="E18" s="85"/>
      <c r="F18" s="85"/>
      <c r="G18" s="930"/>
      <c r="H18" s="931"/>
      <c r="I18" s="931"/>
      <c r="J18" s="931"/>
      <c r="K18" s="931"/>
      <c r="L18" s="931"/>
      <c r="M18" s="931"/>
      <c r="N18" s="931"/>
      <c r="O18" s="931"/>
      <c r="P18" s="931"/>
      <c r="Q18" s="931"/>
      <c r="R18" s="932"/>
      <c r="S18" s="85"/>
      <c r="T18" s="85"/>
      <c r="U18" s="85"/>
      <c r="V18" s="85"/>
    </row>
    <row r="19" spans="1:22" ht="15">
      <c r="A19" s="124">
        <v>8</v>
      </c>
      <c r="B19" s="86"/>
      <c r="C19" s="85"/>
      <c r="D19" s="85"/>
      <c r="E19" s="85"/>
      <c r="F19" s="85"/>
      <c r="G19" s="930"/>
      <c r="H19" s="931"/>
      <c r="I19" s="931"/>
      <c r="J19" s="931"/>
      <c r="K19" s="931"/>
      <c r="L19" s="931"/>
      <c r="M19" s="931"/>
      <c r="N19" s="931"/>
      <c r="O19" s="931"/>
      <c r="P19" s="931"/>
      <c r="Q19" s="931"/>
      <c r="R19" s="932"/>
      <c r="S19" s="85"/>
      <c r="T19" s="85"/>
      <c r="U19" s="85"/>
      <c r="V19" s="85"/>
    </row>
    <row r="20" spans="1:22" ht="15">
      <c r="A20" s="124">
        <v>9</v>
      </c>
      <c r="B20" s="86"/>
      <c r="C20" s="85"/>
      <c r="D20" s="85"/>
      <c r="E20" s="85"/>
      <c r="F20" s="85"/>
      <c r="G20" s="930"/>
      <c r="H20" s="931"/>
      <c r="I20" s="931"/>
      <c r="J20" s="931"/>
      <c r="K20" s="931"/>
      <c r="L20" s="931"/>
      <c r="M20" s="931"/>
      <c r="N20" s="931"/>
      <c r="O20" s="931"/>
      <c r="P20" s="931"/>
      <c r="Q20" s="931"/>
      <c r="R20" s="932"/>
      <c r="S20" s="85"/>
      <c r="T20" s="85"/>
      <c r="U20" s="85"/>
      <c r="V20" s="85"/>
    </row>
    <row r="21" spans="1:22" ht="15">
      <c r="A21" s="124">
        <v>10</v>
      </c>
      <c r="B21" s="86"/>
      <c r="C21" s="85"/>
      <c r="D21" s="85"/>
      <c r="E21" s="85"/>
      <c r="F21" s="85"/>
      <c r="G21" s="930"/>
      <c r="H21" s="931"/>
      <c r="I21" s="931"/>
      <c r="J21" s="931"/>
      <c r="K21" s="931"/>
      <c r="L21" s="931"/>
      <c r="M21" s="931"/>
      <c r="N21" s="931"/>
      <c r="O21" s="931"/>
      <c r="P21" s="931"/>
      <c r="Q21" s="931"/>
      <c r="R21" s="932"/>
      <c r="S21" s="85"/>
      <c r="T21" s="85"/>
      <c r="U21" s="85"/>
      <c r="V21" s="85"/>
    </row>
    <row r="22" spans="1:22" ht="15">
      <c r="A22" s="124">
        <v>11</v>
      </c>
      <c r="B22" s="86"/>
      <c r="C22" s="85"/>
      <c r="D22" s="85"/>
      <c r="E22" s="85"/>
      <c r="F22" s="85"/>
      <c r="G22" s="930"/>
      <c r="H22" s="931"/>
      <c r="I22" s="931"/>
      <c r="J22" s="931"/>
      <c r="K22" s="931"/>
      <c r="L22" s="931"/>
      <c r="M22" s="931"/>
      <c r="N22" s="931"/>
      <c r="O22" s="931"/>
      <c r="P22" s="931"/>
      <c r="Q22" s="931"/>
      <c r="R22" s="932"/>
      <c r="S22" s="85"/>
      <c r="T22" s="85"/>
      <c r="U22" s="85"/>
      <c r="V22" s="85"/>
    </row>
    <row r="23" spans="1:22" ht="15">
      <c r="A23" s="124">
        <v>12</v>
      </c>
      <c r="B23" s="86"/>
      <c r="C23" s="85"/>
      <c r="D23" s="85"/>
      <c r="E23" s="85"/>
      <c r="F23" s="85"/>
      <c r="G23" s="930"/>
      <c r="H23" s="931"/>
      <c r="I23" s="931"/>
      <c r="J23" s="931"/>
      <c r="K23" s="931"/>
      <c r="L23" s="931"/>
      <c r="M23" s="931"/>
      <c r="N23" s="931"/>
      <c r="O23" s="931"/>
      <c r="P23" s="931"/>
      <c r="Q23" s="931"/>
      <c r="R23" s="932"/>
      <c r="S23" s="85"/>
      <c r="T23" s="85"/>
      <c r="U23" s="85"/>
      <c r="V23" s="85"/>
    </row>
    <row r="24" spans="1:22" ht="15">
      <c r="A24" s="124">
        <v>13</v>
      </c>
      <c r="B24" s="86"/>
      <c r="C24" s="85"/>
      <c r="D24" s="85"/>
      <c r="E24" s="85"/>
      <c r="F24" s="85"/>
      <c r="G24" s="930"/>
      <c r="H24" s="931"/>
      <c r="I24" s="931"/>
      <c r="J24" s="931"/>
      <c r="K24" s="931"/>
      <c r="L24" s="931"/>
      <c r="M24" s="931"/>
      <c r="N24" s="931"/>
      <c r="O24" s="931"/>
      <c r="P24" s="931"/>
      <c r="Q24" s="931"/>
      <c r="R24" s="932"/>
      <c r="S24" s="85"/>
      <c r="T24" s="85"/>
      <c r="U24" s="85"/>
      <c r="V24" s="85"/>
    </row>
    <row r="25" spans="1:22" ht="15">
      <c r="A25" s="124">
        <v>14</v>
      </c>
      <c r="B25" s="86"/>
      <c r="C25" s="85"/>
      <c r="D25" s="85"/>
      <c r="E25" s="85"/>
      <c r="F25" s="85"/>
      <c r="G25" s="930"/>
      <c r="H25" s="931"/>
      <c r="I25" s="931"/>
      <c r="J25" s="931"/>
      <c r="K25" s="931"/>
      <c r="L25" s="931"/>
      <c r="M25" s="931"/>
      <c r="N25" s="931"/>
      <c r="O25" s="931"/>
      <c r="P25" s="931"/>
      <c r="Q25" s="931"/>
      <c r="R25" s="932"/>
      <c r="S25" s="85"/>
      <c r="T25" s="85"/>
      <c r="U25" s="85"/>
      <c r="V25" s="85"/>
    </row>
    <row r="26" spans="1:48" s="85" customFormat="1" ht="15">
      <c r="A26" s="296" t="s">
        <v>7</v>
      </c>
      <c r="B26" s="86"/>
      <c r="G26" s="933"/>
      <c r="H26" s="934"/>
      <c r="I26" s="934"/>
      <c r="J26" s="934"/>
      <c r="K26" s="934"/>
      <c r="L26" s="934"/>
      <c r="M26" s="934"/>
      <c r="N26" s="934"/>
      <c r="O26" s="934"/>
      <c r="P26" s="934"/>
      <c r="Q26" s="934"/>
      <c r="R26" s="935"/>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row>
    <row r="27" spans="1:22" ht="15">
      <c r="A27" s="296" t="s">
        <v>7</v>
      </c>
      <c r="B27" s="85"/>
      <c r="C27" s="85"/>
      <c r="D27" s="85"/>
      <c r="E27" s="85"/>
      <c r="F27" s="85"/>
      <c r="G27" s="85"/>
      <c r="H27" s="85"/>
      <c r="I27" s="85"/>
      <c r="J27" s="85"/>
      <c r="K27" s="85"/>
      <c r="L27" s="85"/>
      <c r="M27" s="85"/>
      <c r="N27" s="85"/>
      <c r="O27" s="85"/>
      <c r="P27" s="85"/>
      <c r="Q27" s="85"/>
      <c r="R27" s="85"/>
      <c r="S27" s="85"/>
      <c r="T27" s="85"/>
      <c r="U27" s="85"/>
      <c r="V27" s="85"/>
    </row>
    <row r="28" spans="1:22" ht="15">
      <c r="A28" s="296" t="s">
        <v>17</v>
      </c>
      <c r="B28" s="85"/>
      <c r="C28" s="85"/>
      <c r="D28" s="85"/>
      <c r="E28" s="85"/>
      <c r="F28" s="85"/>
      <c r="G28" s="85"/>
      <c r="H28" s="85"/>
      <c r="I28" s="85"/>
      <c r="J28" s="85"/>
      <c r="K28" s="85"/>
      <c r="L28" s="85"/>
      <c r="M28" s="85"/>
      <c r="N28" s="85"/>
      <c r="O28" s="85"/>
      <c r="P28" s="85"/>
      <c r="Q28" s="85"/>
      <c r="R28" s="85"/>
      <c r="S28" s="85"/>
      <c r="T28" s="85"/>
      <c r="U28" s="85"/>
      <c r="V28" s="85"/>
    </row>
    <row r="30" spans="1:22" s="16" customFormat="1" ht="12.75" customHeight="1">
      <c r="A30" s="15" t="s">
        <v>12</v>
      </c>
      <c r="G30" s="15"/>
      <c r="H30" s="15"/>
      <c r="K30" s="15"/>
      <c r="L30" s="15"/>
      <c r="M30" s="15"/>
      <c r="N30" s="15"/>
      <c r="O30" s="15"/>
      <c r="P30" s="15"/>
      <c r="Q30" s="37"/>
      <c r="R30" s="37"/>
      <c r="S30" s="37"/>
      <c r="T30" s="37"/>
      <c r="U30" s="37"/>
      <c r="V30" s="37"/>
    </row>
    <row r="31" spans="11:22" s="16" customFormat="1" ht="12.75" customHeight="1">
      <c r="K31" s="37"/>
      <c r="L31" s="37"/>
      <c r="M31" s="37"/>
      <c r="N31" s="37"/>
      <c r="O31" s="37"/>
      <c r="P31" s="37"/>
      <c r="Q31" s="37"/>
      <c r="R31" s="37"/>
      <c r="S31" s="37"/>
      <c r="T31" s="37"/>
      <c r="U31" s="37"/>
      <c r="V31" s="37"/>
    </row>
    <row r="32" spans="11:22" s="16" customFormat="1" ht="12.75" customHeight="1">
      <c r="K32" s="37"/>
      <c r="L32" s="37"/>
      <c r="M32" s="37"/>
      <c r="N32" s="37"/>
      <c r="O32" s="37"/>
      <c r="P32" s="37"/>
      <c r="Q32" s="37"/>
      <c r="R32" s="641" t="s">
        <v>1040</v>
      </c>
      <c r="S32" s="641"/>
      <c r="T32" s="641"/>
      <c r="U32" s="641"/>
      <c r="V32" s="641"/>
    </row>
    <row r="33" spans="1:22" s="16" customFormat="1" ht="12.75">
      <c r="A33" s="15"/>
      <c r="B33" s="15"/>
      <c r="K33" s="15"/>
      <c r="L33" s="15"/>
      <c r="M33" s="15"/>
      <c r="N33" s="15"/>
      <c r="O33" s="15"/>
      <c r="P33" s="15"/>
      <c r="Q33" s="37"/>
      <c r="R33" s="641"/>
      <c r="S33" s="641"/>
      <c r="T33" s="641"/>
      <c r="U33" s="641"/>
      <c r="V33" s="641"/>
    </row>
    <row r="34" spans="17:22" ht="33" customHeight="1">
      <c r="Q34" s="37"/>
      <c r="R34" s="641"/>
      <c r="S34" s="641"/>
      <c r="T34" s="641"/>
      <c r="U34" s="641"/>
      <c r="V34" s="641"/>
    </row>
  </sheetData>
  <sheetProtection/>
  <mergeCells count="22">
    <mergeCell ref="G9:G10"/>
    <mergeCell ref="S8:V8"/>
    <mergeCell ref="G8:J8"/>
    <mergeCell ref="L9:N9"/>
    <mergeCell ref="R32:V34"/>
    <mergeCell ref="U1:V1"/>
    <mergeCell ref="E2:P2"/>
    <mergeCell ref="C4:Q4"/>
    <mergeCell ref="G14:R26"/>
    <mergeCell ref="C8:F8"/>
    <mergeCell ref="D9:F9"/>
    <mergeCell ref="C9:C10"/>
    <mergeCell ref="O9:O10"/>
    <mergeCell ref="T9:V9"/>
    <mergeCell ref="B8:B10"/>
    <mergeCell ref="A8:A10"/>
    <mergeCell ref="S9:S10"/>
    <mergeCell ref="P9:R9"/>
    <mergeCell ref="H9:J9"/>
    <mergeCell ref="K9:K10"/>
    <mergeCell ref="O8:R8"/>
    <mergeCell ref="K8:N8"/>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81" r:id="rId1"/>
</worksheet>
</file>

<file path=xl/worksheets/sheet67.xml><?xml version="1.0" encoding="utf-8"?>
<worksheet xmlns="http://schemas.openxmlformats.org/spreadsheetml/2006/main" xmlns:r="http://schemas.openxmlformats.org/officeDocument/2006/relationships">
  <sheetPr>
    <pageSetUpPr fitToPage="1"/>
  </sheetPr>
  <dimension ref="A1:S39"/>
  <sheetViews>
    <sheetView view="pageBreakPreview" zoomScale="115" zoomScaleNormal="85" zoomScaleSheetLayoutView="115" zoomScalePageLayoutView="0" workbookViewId="0" topLeftCell="A22">
      <selection activeCell="H36" sqref="H36"/>
    </sheetView>
  </sheetViews>
  <sheetFormatPr defaultColWidth="8.8515625" defaultRowHeight="12.75"/>
  <cols>
    <col min="1" max="1" width="8.140625" style="76" customWidth="1"/>
    <col min="2" max="2" width="15.421875" style="76" customWidth="1"/>
    <col min="3" max="3" width="12.140625" style="76" customWidth="1"/>
    <col min="4" max="4" width="11.7109375" style="76" customWidth="1"/>
    <col min="5" max="5" width="11.28125" style="76" customWidth="1"/>
    <col min="6" max="6" width="17.140625" style="76" customWidth="1"/>
    <col min="7" max="7" width="15.140625" style="76" customWidth="1"/>
    <col min="8" max="8" width="14.421875" style="76" customWidth="1"/>
    <col min="9" max="9" width="14.8515625" style="76" customWidth="1"/>
    <col min="10" max="10" width="18.421875" style="76" customWidth="1"/>
    <col min="11" max="11" width="17.28125" style="76" customWidth="1"/>
    <col min="12" max="12" width="16.28125" style="76" customWidth="1"/>
    <col min="13" max="16384" width="8.8515625" style="76" customWidth="1"/>
  </cols>
  <sheetData>
    <row r="1" spans="2:12" ht="15">
      <c r="B1" s="16"/>
      <c r="C1" s="16"/>
      <c r="D1" s="16"/>
      <c r="E1" s="16"/>
      <c r="F1" s="1"/>
      <c r="G1" s="1"/>
      <c r="H1" s="16"/>
      <c r="J1" s="42"/>
      <c r="K1" s="753" t="s">
        <v>536</v>
      </c>
      <c r="L1" s="753"/>
    </row>
    <row r="2" spans="2:10" ht="15.75">
      <c r="B2" s="614" t="s">
        <v>0</v>
      </c>
      <c r="C2" s="614"/>
      <c r="D2" s="614"/>
      <c r="E2" s="614"/>
      <c r="F2" s="614"/>
      <c r="G2" s="614"/>
      <c r="H2" s="614"/>
      <c r="I2" s="614"/>
      <c r="J2" s="614"/>
    </row>
    <row r="3" spans="2:10" ht="20.25">
      <c r="B3" s="615" t="s">
        <v>697</v>
      </c>
      <c r="C3" s="615"/>
      <c r="D3" s="615"/>
      <c r="E3" s="615"/>
      <c r="F3" s="615"/>
      <c r="G3" s="615"/>
      <c r="H3" s="615"/>
      <c r="I3" s="615"/>
      <c r="J3" s="615"/>
    </row>
    <row r="4" spans="2:10" ht="20.25">
      <c r="B4" s="136"/>
      <c r="C4" s="136"/>
      <c r="D4" s="136"/>
      <c r="E4" s="136"/>
      <c r="F4" s="136"/>
      <c r="G4" s="136"/>
      <c r="H4" s="136"/>
      <c r="I4" s="136"/>
      <c r="J4" s="136"/>
    </row>
    <row r="5" spans="2:12" ht="15" customHeight="1">
      <c r="B5" s="941" t="s">
        <v>831</v>
      </c>
      <c r="C5" s="941"/>
      <c r="D5" s="941"/>
      <c r="E5" s="941"/>
      <c r="F5" s="941"/>
      <c r="G5" s="941"/>
      <c r="H5" s="941"/>
      <c r="I5" s="941"/>
      <c r="J5" s="941"/>
      <c r="K5" s="941"/>
      <c r="L5" s="941"/>
    </row>
    <row r="6" spans="1:3" ht="14.25">
      <c r="A6" s="617" t="s">
        <v>160</v>
      </c>
      <c r="B6" s="617"/>
      <c r="C6" s="33"/>
    </row>
    <row r="7" spans="1:12" ht="15" customHeight="1">
      <c r="A7" s="948" t="s">
        <v>107</v>
      </c>
      <c r="B7" s="904" t="s">
        <v>3</v>
      </c>
      <c r="C7" s="940" t="s">
        <v>23</v>
      </c>
      <c r="D7" s="940"/>
      <c r="E7" s="940"/>
      <c r="F7" s="940"/>
      <c r="G7" s="936" t="s">
        <v>24</v>
      </c>
      <c r="H7" s="937"/>
      <c r="I7" s="937"/>
      <c r="J7" s="938"/>
      <c r="K7" s="904" t="s">
        <v>375</v>
      </c>
      <c r="L7" s="892" t="s">
        <v>668</v>
      </c>
    </row>
    <row r="8" spans="1:12" ht="30.75" customHeight="1">
      <c r="A8" s="949"/>
      <c r="B8" s="942"/>
      <c r="C8" s="892" t="s">
        <v>241</v>
      </c>
      <c r="D8" s="904" t="s">
        <v>433</v>
      </c>
      <c r="E8" s="939" t="s">
        <v>95</v>
      </c>
      <c r="F8" s="891"/>
      <c r="G8" s="905" t="s">
        <v>241</v>
      </c>
      <c r="H8" s="892" t="s">
        <v>433</v>
      </c>
      <c r="I8" s="943" t="s">
        <v>95</v>
      </c>
      <c r="J8" s="944"/>
      <c r="K8" s="942"/>
      <c r="L8" s="892"/>
    </row>
    <row r="9" spans="1:15" ht="69.75" customHeight="1">
      <c r="A9" s="950"/>
      <c r="B9" s="905"/>
      <c r="C9" s="892"/>
      <c r="D9" s="905"/>
      <c r="E9" s="91" t="s">
        <v>770</v>
      </c>
      <c r="F9" s="91" t="s">
        <v>434</v>
      </c>
      <c r="G9" s="892"/>
      <c r="H9" s="892"/>
      <c r="I9" s="91" t="s">
        <v>770</v>
      </c>
      <c r="J9" s="91" t="s">
        <v>434</v>
      </c>
      <c r="K9" s="905"/>
      <c r="L9" s="892"/>
      <c r="M9" s="118"/>
      <c r="N9" s="118"/>
      <c r="O9" s="118"/>
    </row>
    <row r="10" spans="1:15" ht="14.25">
      <c r="A10" s="169">
        <v>1</v>
      </c>
      <c r="B10" s="168">
        <v>2</v>
      </c>
      <c r="C10" s="169">
        <v>3</v>
      </c>
      <c r="D10" s="168">
        <v>4</v>
      </c>
      <c r="E10" s="169">
        <v>5</v>
      </c>
      <c r="F10" s="168">
        <v>6</v>
      </c>
      <c r="G10" s="169">
        <v>7</v>
      </c>
      <c r="H10" s="168">
        <v>8</v>
      </c>
      <c r="I10" s="169">
        <v>9</v>
      </c>
      <c r="J10" s="168">
        <v>10</v>
      </c>
      <c r="K10" s="169" t="s">
        <v>544</v>
      </c>
      <c r="L10" s="168">
        <v>12</v>
      </c>
      <c r="M10" s="118"/>
      <c r="N10" s="118"/>
      <c r="O10" s="118"/>
    </row>
    <row r="11" spans="1:19" s="115" customFormat="1" ht="14.25">
      <c r="A11" s="128">
        <v>1</v>
      </c>
      <c r="B11" s="116" t="s">
        <v>886</v>
      </c>
      <c r="C11" s="408">
        <v>30176</v>
      </c>
      <c r="D11" s="408">
        <v>969</v>
      </c>
      <c r="E11" s="408">
        <v>874</v>
      </c>
      <c r="F11" s="408">
        <v>0</v>
      </c>
      <c r="G11" s="408">
        <v>23010</v>
      </c>
      <c r="H11" s="408">
        <v>641</v>
      </c>
      <c r="I11" s="408">
        <v>572</v>
      </c>
      <c r="J11" s="408">
        <v>0</v>
      </c>
      <c r="K11" s="128">
        <f>E11+F11+I11+J11</f>
        <v>1446</v>
      </c>
      <c r="L11" s="117">
        <v>0</v>
      </c>
      <c r="M11" s="118"/>
      <c r="N11" s="118"/>
      <c r="O11" s="118"/>
      <c r="P11" s="118"/>
      <c r="Q11" s="118"/>
      <c r="R11" s="118"/>
      <c r="S11" s="118"/>
    </row>
    <row r="12" spans="1:15" ht="14.25">
      <c r="A12" s="128">
        <v>2</v>
      </c>
      <c r="B12" s="116" t="s">
        <v>887</v>
      </c>
      <c r="C12" s="408">
        <v>36327</v>
      </c>
      <c r="D12" s="408">
        <v>1247</v>
      </c>
      <c r="E12" s="128">
        <v>1196</v>
      </c>
      <c r="F12" s="408">
        <v>2</v>
      </c>
      <c r="G12" s="408">
        <v>35983</v>
      </c>
      <c r="H12" s="408">
        <v>847</v>
      </c>
      <c r="I12" s="408">
        <v>845</v>
      </c>
      <c r="J12" s="408">
        <v>2</v>
      </c>
      <c r="K12" s="128">
        <f aca="true" t="shared" si="0" ref="K12:K32">E12+F12+I12+J12</f>
        <v>2045</v>
      </c>
      <c r="L12" s="117">
        <v>0</v>
      </c>
      <c r="M12" s="118"/>
      <c r="N12" s="118"/>
      <c r="O12" s="118"/>
    </row>
    <row r="13" spans="1:15" s="530" customFormat="1" ht="14.25">
      <c r="A13" s="525">
        <v>3</v>
      </c>
      <c r="B13" s="526" t="s">
        <v>907</v>
      </c>
      <c r="C13" s="525">
        <v>13649</v>
      </c>
      <c r="D13" s="525">
        <v>0</v>
      </c>
      <c r="E13" s="525">
        <v>0</v>
      </c>
      <c r="F13" s="525"/>
      <c r="G13" s="525">
        <v>9522</v>
      </c>
      <c r="H13" s="527">
        <v>0</v>
      </c>
      <c r="I13" s="525">
        <v>0</v>
      </c>
      <c r="J13" s="525">
        <v>0</v>
      </c>
      <c r="K13" s="525">
        <f t="shared" si="0"/>
        <v>0</v>
      </c>
      <c r="L13" s="528">
        <v>0</v>
      </c>
      <c r="M13" s="529"/>
      <c r="N13" s="529"/>
      <c r="O13" s="529"/>
    </row>
    <row r="14" spans="1:12" ht="14.25">
      <c r="A14" s="128">
        <v>4</v>
      </c>
      <c r="B14" s="115" t="s">
        <v>888</v>
      </c>
      <c r="C14" s="128">
        <v>44066</v>
      </c>
      <c r="D14" s="128">
        <v>512</v>
      </c>
      <c r="E14" s="531">
        <v>513</v>
      </c>
      <c r="F14" s="128">
        <v>2</v>
      </c>
      <c r="G14" s="128">
        <v>27844</v>
      </c>
      <c r="H14" s="128">
        <v>245</v>
      </c>
      <c r="I14" s="128">
        <v>252</v>
      </c>
      <c r="J14" s="128">
        <v>5</v>
      </c>
      <c r="K14" s="128">
        <f t="shared" si="0"/>
        <v>772</v>
      </c>
      <c r="L14" s="117">
        <v>0</v>
      </c>
    </row>
    <row r="15" spans="1:14" ht="14.25">
      <c r="A15" s="128">
        <v>5</v>
      </c>
      <c r="B15" s="115" t="s">
        <v>889</v>
      </c>
      <c r="C15" s="128">
        <v>44798</v>
      </c>
      <c r="D15" s="128">
        <v>961</v>
      </c>
      <c r="E15" s="128">
        <v>929</v>
      </c>
      <c r="F15" s="128">
        <v>0</v>
      </c>
      <c r="G15" s="128">
        <v>28234</v>
      </c>
      <c r="H15" s="128">
        <v>545</v>
      </c>
      <c r="I15" s="128">
        <v>545</v>
      </c>
      <c r="J15" s="128">
        <v>0</v>
      </c>
      <c r="K15" s="128">
        <f t="shared" si="0"/>
        <v>1474</v>
      </c>
      <c r="L15" s="117">
        <v>0</v>
      </c>
      <c r="N15" s="76" t="s">
        <v>11</v>
      </c>
    </row>
    <row r="16" spans="1:12" ht="14.25">
      <c r="A16" s="128">
        <v>6</v>
      </c>
      <c r="B16" s="115" t="s">
        <v>890</v>
      </c>
      <c r="C16" s="128">
        <v>52934</v>
      </c>
      <c r="D16" s="128">
        <v>631</v>
      </c>
      <c r="E16" s="408">
        <v>636</v>
      </c>
      <c r="F16" s="128">
        <v>2</v>
      </c>
      <c r="G16" s="128">
        <v>34855</v>
      </c>
      <c r="H16" s="128">
        <v>306</v>
      </c>
      <c r="I16" s="128">
        <v>313</v>
      </c>
      <c r="J16" s="128">
        <v>0</v>
      </c>
      <c r="K16" s="128">
        <f t="shared" si="0"/>
        <v>951</v>
      </c>
      <c r="L16" s="117">
        <v>0</v>
      </c>
    </row>
    <row r="17" spans="1:12" ht="14.25">
      <c r="A17" s="128">
        <v>7</v>
      </c>
      <c r="B17" s="115" t="s">
        <v>891</v>
      </c>
      <c r="C17" s="128">
        <v>55200</v>
      </c>
      <c r="D17" s="128">
        <v>1223</v>
      </c>
      <c r="E17" s="128">
        <v>1223</v>
      </c>
      <c r="F17" s="128">
        <v>0</v>
      </c>
      <c r="G17" s="128">
        <v>39415</v>
      </c>
      <c r="H17" s="128">
        <v>891</v>
      </c>
      <c r="I17" s="128">
        <v>891</v>
      </c>
      <c r="J17" s="128">
        <v>0</v>
      </c>
      <c r="K17" s="128">
        <f t="shared" si="0"/>
        <v>2114</v>
      </c>
      <c r="L17" s="117">
        <v>0</v>
      </c>
    </row>
    <row r="18" spans="1:12" ht="14.25">
      <c r="A18" s="128">
        <v>8</v>
      </c>
      <c r="B18" s="115" t="s">
        <v>892</v>
      </c>
      <c r="C18" s="128">
        <v>19631</v>
      </c>
      <c r="D18" s="128">
        <v>622</v>
      </c>
      <c r="E18" s="128">
        <v>601</v>
      </c>
      <c r="F18" s="128">
        <v>0</v>
      </c>
      <c r="G18" s="128">
        <v>15628</v>
      </c>
      <c r="H18" s="128">
        <v>416</v>
      </c>
      <c r="I18" s="128">
        <v>402</v>
      </c>
      <c r="J18" s="128">
        <v>0</v>
      </c>
      <c r="K18" s="128">
        <f t="shared" si="0"/>
        <v>1003</v>
      </c>
      <c r="L18" s="117">
        <v>0</v>
      </c>
    </row>
    <row r="19" spans="1:12" ht="14.25">
      <c r="A19" s="128">
        <v>9</v>
      </c>
      <c r="B19" s="115" t="s">
        <v>893</v>
      </c>
      <c r="C19" s="128">
        <v>47807</v>
      </c>
      <c r="D19" s="128">
        <v>1050</v>
      </c>
      <c r="E19" s="128">
        <v>977</v>
      </c>
      <c r="F19" s="128">
        <v>0</v>
      </c>
      <c r="G19" s="128">
        <v>33205</v>
      </c>
      <c r="H19" s="128">
        <v>762</v>
      </c>
      <c r="I19" s="128">
        <v>736</v>
      </c>
      <c r="J19" s="128">
        <v>2</v>
      </c>
      <c r="K19" s="128">
        <f t="shared" si="0"/>
        <v>1715</v>
      </c>
      <c r="L19" s="117">
        <v>0</v>
      </c>
    </row>
    <row r="20" spans="1:12" ht="14.25">
      <c r="A20" s="128">
        <v>10</v>
      </c>
      <c r="B20" s="115" t="s">
        <v>894</v>
      </c>
      <c r="C20" s="128">
        <v>43996</v>
      </c>
      <c r="D20" s="128">
        <v>899</v>
      </c>
      <c r="E20" s="128">
        <v>882</v>
      </c>
      <c r="F20" s="128">
        <v>0</v>
      </c>
      <c r="G20" s="128">
        <v>32031</v>
      </c>
      <c r="H20" s="128">
        <v>562</v>
      </c>
      <c r="I20" s="128">
        <v>563</v>
      </c>
      <c r="J20" s="128">
        <v>2</v>
      </c>
      <c r="K20" s="128">
        <f t="shared" si="0"/>
        <v>1447</v>
      </c>
      <c r="L20" s="117">
        <v>0</v>
      </c>
    </row>
    <row r="21" spans="1:12" ht="14.25">
      <c r="A21" s="128">
        <v>11</v>
      </c>
      <c r="B21" s="115" t="s">
        <v>895</v>
      </c>
      <c r="C21" s="128">
        <v>54806</v>
      </c>
      <c r="D21" s="128">
        <v>1127</v>
      </c>
      <c r="E21" s="128">
        <v>1107</v>
      </c>
      <c r="F21" s="128">
        <v>0</v>
      </c>
      <c r="G21" s="128">
        <v>37720</v>
      </c>
      <c r="H21" s="128">
        <v>710</v>
      </c>
      <c r="I21" s="128">
        <v>701</v>
      </c>
      <c r="J21" s="128">
        <v>2</v>
      </c>
      <c r="K21" s="128">
        <f t="shared" si="0"/>
        <v>1810</v>
      </c>
      <c r="L21" s="117">
        <v>0</v>
      </c>
    </row>
    <row r="22" spans="1:12" ht="14.25">
      <c r="A22" s="128">
        <v>12</v>
      </c>
      <c r="B22" s="115" t="s">
        <v>896</v>
      </c>
      <c r="C22" s="128">
        <v>35028</v>
      </c>
      <c r="D22" s="128">
        <v>553</v>
      </c>
      <c r="E22" s="128">
        <v>615</v>
      </c>
      <c r="F22" s="128">
        <v>0</v>
      </c>
      <c r="G22" s="128">
        <v>25874</v>
      </c>
      <c r="H22" s="128">
        <v>435</v>
      </c>
      <c r="I22" s="128">
        <v>352</v>
      </c>
      <c r="J22" s="128">
        <v>3</v>
      </c>
      <c r="K22" s="128">
        <f t="shared" si="0"/>
        <v>970</v>
      </c>
      <c r="L22" s="117">
        <v>0</v>
      </c>
    </row>
    <row r="23" spans="1:12" ht="14.25">
      <c r="A23" s="128">
        <v>13</v>
      </c>
      <c r="B23" s="115" t="s">
        <v>897</v>
      </c>
      <c r="C23" s="128">
        <v>30046</v>
      </c>
      <c r="D23" s="128">
        <v>829</v>
      </c>
      <c r="E23" s="128">
        <v>820</v>
      </c>
      <c r="F23" s="128">
        <v>0</v>
      </c>
      <c r="G23" s="128">
        <v>20354</v>
      </c>
      <c r="H23" s="128">
        <v>540</v>
      </c>
      <c r="I23" s="128">
        <v>525</v>
      </c>
      <c r="J23" s="128">
        <v>1</v>
      </c>
      <c r="K23" s="128">
        <f t="shared" si="0"/>
        <v>1346</v>
      </c>
      <c r="L23" s="117">
        <v>0</v>
      </c>
    </row>
    <row r="24" spans="1:12" ht="14.25">
      <c r="A24" s="128">
        <v>14</v>
      </c>
      <c r="B24" s="115" t="s">
        <v>898</v>
      </c>
      <c r="C24" s="128">
        <v>113000</v>
      </c>
      <c r="D24" s="128">
        <v>1624</v>
      </c>
      <c r="E24" s="128">
        <v>1624</v>
      </c>
      <c r="F24" s="128">
        <v>0</v>
      </c>
      <c r="G24" s="128">
        <v>55900</v>
      </c>
      <c r="H24" s="128">
        <v>787</v>
      </c>
      <c r="I24" s="128">
        <v>777</v>
      </c>
      <c r="J24" s="128">
        <v>2</v>
      </c>
      <c r="K24" s="128">
        <f t="shared" si="0"/>
        <v>2403</v>
      </c>
      <c r="L24" s="117">
        <v>0</v>
      </c>
    </row>
    <row r="25" spans="1:12" ht="14.25">
      <c r="A25" s="128">
        <v>15</v>
      </c>
      <c r="B25" s="115" t="s">
        <v>899</v>
      </c>
      <c r="C25" s="128">
        <v>53908</v>
      </c>
      <c r="D25" s="128">
        <v>649</v>
      </c>
      <c r="E25" s="128">
        <v>630</v>
      </c>
      <c r="F25" s="128">
        <v>2</v>
      </c>
      <c r="G25" s="128">
        <v>30025</v>
      </c>
      <c r="H25" s="128">
        <v>352</v>
      </c>
      <c r="I25" s="128">
        <v>349</v>
      </c>
      <c r="J25" s="128">
        <v>0</v>
      </c>
      <c r="K25" s="128">
        <f t="shared" si="0"/>
        <v>981</v>
      </c>
      <c r="L25" s="117">
        <v>0</v>
      </c>
    </row>
    <row r="26" spans="1:12" ht="14.25">
      <c r="A26" s="128">
        <v>16</v>
      </c>
      <c r="B26" s="115" t="s">
        <v>900</v>
      </c>
      <c r="C26" s="128">
        <v>27584</v>
      </c>
      <c r="D26" s="128">
        <v>597</v>
      </c>
      <c r="E26" s="128">
        <v>588</v>
      </c>
      <c r="F26" s="128">
        <v>3</v>
      </c>
      <c r="G26" s="128">
        <v>18900</v>
      </c>
      <c r="H26" s="128">
        <v>335</v>
      </c>
      <c r="I26" s="128">
        <v>342</v>
      </c>
      <c r="J26" s="128">
        <v>0</v>
      </c>
      <c r="K26" s="128">
        <f t="shared" si="0"/>
        <v>933</v>
      </c>
      <c r="L26" s="117">
        <v>0</v>
      </c>
    </row>
    <row r="27" spans="1:12" ht="14.25">
      <c r="A27" s="128">
        <v>17</v>
      </c>
      <c r="B27" s="115" t="s">
        <v>901</v>
      </c>
      <c r="C27" s="128">
        <v>40606</v>
      </c>
      <c r="D27" s="128">
        <v>668</v>
      </c>
      <c r="E27" s="128">
        <v>650</v>
      </c>
      <c r="F27" s="128">
        <v>2</v>
      </c>
      <c r="G27" s="128">
        <v>24900</v>
      </c>
      <c r="H27" s="128">
        <v>430</v>
      </c>
      <c r="I27" s="128">
        <v>411</v>
      </c>
      <c r="J27" s="128">
        <v>2</v>
      </c>
      <c r="K27" s="128">
        <f t="shared" si="0"/>
        <v>1065</v>
      </c>
      <c r="L27" s="117">
        <v>0</v>
      </c>
    </row>
    <row r="28" spans="1:12" ht="14.25">
      <c r="A28" s="128">
        <v>18</v>
      </c>
      <c r="B28" s="115" t="s">
        <v>902</v>
      </c>
      <c r="C28" s="128">
        <v>22963</v>
      </c>
      <c r="D28" s="128">
        <v>748</v>
      </c>
      <c r="E28" s="128">
        <v>731</v>
      </c>
      <c r="F28" s="128">
        <v>2</v>
      </c>
      <c r="G28" s="128">
        <v>18900</v>
      </c>
      <c r="H28" s="128">
        <v>524</v>
      </c>
      <c r="I28" s="128">
        <v>496</v>
      </c>
      <c r="J28" s="128">
        <v>0</v>
      </c>
      <c r="K28" s="128">
        <f t="shared" si="0"/>
        <v>1229</v>
      </c>
      <c r="L28" s="117">
        <v>0</v>
      </c>
    </row>
    <row r="29" spans="1:12" ht="14.25">
      <c r="A29" s="128">
        <v>19</v>
      </c>
      <c r="B29" s="115" t="s">
        <v>903</v>
      </c>
      <c r="C29" s="128">
        <v>22684</v>
      </c>
      <c r="D29" s="128">
        <v>559</v>
      </c>
      <c r="E29" s="128">
        <v>508</v>
      </c>
      <c r="F29" s="128">
        <v>0</v>
      </c>
      <c r="G29" s="128">
        <v>16800</v>
      </c>
      <c r="H29" s="128">
        <v>485</v>
      </c>
      <c r="I29" s="128">
        <v>442</v>
      </c>
      <c r="J29" s="128">
        <v>2</v>
      </c>
      <c r="K29" s="128">
        <f t="shared" si="0"/>
        <v>952</v>
      </c>
      <c r="L29" s="117">
        <v>0</v>
      </c>
    </row>
    <row r="30" spans="1:12" ht="14.25">
      <c r="A30" s="128">
        <v>20</v>
      </c>
      <c r="B30" s="115" t="s">
        <v>904</v>
      </c>
      <c r="C30" s="128">
        <v>60545</v>
      </c>
      <c r="D30" s="128">
        <v>1145</v>
      </c>
      <c r="E30" s="128">
        <v>1134</v>
      </c>
      <c r="F30" s="128">
        <v>0</v>
      </c>
      <c r="G30" s="128">
        <v>40900</v>
      </c>
      <c r="H30" s="128">
        <v>709</v>
      </c>
      <c r="I30" s="128">
        <v>705</v>
      </c>
      <c r="J30" s="128">
        <v>0</v>
      </c>
      <c r="K30" s="128">
        <f t="shared" si="0"/>
        <v>1839</v>
      </c>
      <c r="L30" s="117">
        <v>0</v>
      </c>
    </row>
    <row r="31" spans="1:12" ht="14.25">
      <c r="A31" s="128">
        <v>21</v>
      </c>
      <c r="B31" s="115" t="s">
        <v>905</v>
      </c>
      <c r="C31" s="128">
        <v>42427</v>
      </c>
      <c r="D31" s="128">
        <v>888</v>
      </c>
      <c r="E31" s="128">
        <v>871</v>
      </c>
      <c r="F31" s="128">
        <v>0</v>
      </c>
      <c r="G31" s="128">
        <v>28800</v>
      </c>
      <c r="H31" s="128">
        <v>598</v>
      </c>
      <c r="I31" s="128">
        <v>580</v>
      </c>
      <c r="J31" s="128">
        <v>2</v>
      </c>
      <c r="K31" s="128">
        <f t="shared" si="0"/>
        <v>1453</v>
      </c>
      <c r="L31" s="117">
        <v>0</v>
      </c>
    </row>
    <row r="32" spans="1:12" ht="14.25">
      <c r="A32" s="128">
        <v>22</v>
      </c>
      <c r="B32" s="115" t="s">
        <v>906</v>
      </c>
      <c r="C32" s="128">
        <v>40119</v>
      </c>
      <c r="D32" s="128">
        <v>1151</v>
      </c>
      <c r="E32" s="128">
        <v>1084</v>
      </c>
      <c r="F32" s="128">
        <v>2</v>
      </c>
      <c r="G32" s="128">
        <v>28900</v>
      </c>
      <c r="H32" s="128">
        <v>651</v>
      </c>
      <c r="I32" s="128">
        <v>604</v>
      </c>
      <c r="J32" s="128">
        <v>4</v>
      </c>
      <c r="K32" s="128">
        <f t="shared" si="0"/>
        <v>1694</v>
      </c>
      <c r="L32" s="117">
        <v>0</v>
      </c>
    </row>
    <row r="33" spans="1:12" ht="15">
      <c r="A33" s="297" t="s">
        <v>17</v>
      </c>
      <c r="B33" s="115"/>
      <c r="C33" s="128">
        <f aca="true" t="shared" si="1" ref="C33:L33">SUM(C11:C32)</f>
        <v>932300</v>
      </c>
      <c r="D33" s="128">
        <f t="shared" si="1"/>
        <v>18652</v>
      </c>
      <c r="E33" s="128">
        <f t="shared" si="1"/>
        <v>18193</v>
      </c>
      <c r="F33" s="128">
        <f t="shared" si="1"/>
        <v>17</v>
      </c>
      <c r="G33" s="128">
        <f t="shared" si="1"/>
        <v>627700</v>
      </c>
      <c r="H33" s="128">
        <f t="shared" si="1"/>
        <v>11771</v>
      </c>
      <c r="I33" s="128">
        <f t="shared" si="1"/>
        <v>11403</v>
      </c>
      <c r="J33" s="128">
        <f t="shared" si="1"/>
        <v>29</v>
      </c>
      <c r="K33" s="128">
        <f t="shared" si="1"/>
        <v>29642</v>
      </c>
      <c r="L33" s="128">
        <f t="shared" si="1"/>
        <v>0</v>
      </c>
    </row>
    <row r="34" spans="1:12" ht="17.25" customHeight="1">
      <c r="A34" s="945" t="s">
        <v>113</v>
      </c>
      <c r="B34" s="946"/>
      <c r="C34" s="946"/>
      <c r="D34" s="946"/>
      <c r="E34" s="946"/>
      <c r="F34" s="946"/>
      <c r="G34" s="946"/>
      <c r="H34" s="946"/>
      <c r="I34" s="946"/>
      <c r="J34" s="946"/>
      <c r="K34" s="947"/>
      <c r="L34" s="947"/>
    </row>
    <row r="35" spans="9:12" ht="14.25">
      <c r="I35" s="545">
        <f>I33+J33</f>
        <v>11432</v>
      </c>
      <c r="J35" s="545"/>
      <c r="K35" s="545"/>
      <c r="L35" s="545"/>
    </row>
    <row r="36" spans="1:13" s="16" customFormat="1" ht="15.75" customHeight="1">
      <c r="A36" s="618" t="s">
        <v>12</v>
      </c>
      <c r="B36" s="618"/>
      <c r="C36" s="1"/>
      <c r="D36" s="15"/>
      <c r="E36" s="15">
        <f>D33+H33</f>
        <v>30423</v>
      </c>
      <c r="H36" s="88">
        <f>E33+F33</f>
        <v>18210</v>
      </c>
      <c r="I36" s="545"/>
      <c r="J36" s="545"/>
      <c r="K36" s="545"/>
      <c r="L36" s="545"/>
      <c r="M36" s="37"/>
    </row>
    <row r="37" spans="9:19" s="16" customFormat="1" ht="12.75" customHeight="1">
      <c r="I37" s="545">
        <f>H36+I35</f>
        <v>29642</v>
      </c>
      <c r="J37" s="641" t="s">
        <v>1040</v>
      </c>
      <c r="K37" s="641"/>
      <c r="L37" s="641"/>
      <c r="M37" s="539"/>
      <c r="N37" s="539"/>
      <c r="O37" s="89"/>
      <c r="P37" s="89"/>
      <c r="Q37" s="89"/>
      <c r="R37" s="89"/>
      <c r="S37" s="89"/>
    </row>
    <row r="38" spans="9:19" s="16" customFormat="1" ht="12.75" customHeight="1">
      <c r="I38" s="545"/>
      <c r="J38" s="641"/>
      <c r="K38" s="641"/>
      <c r="L38" s="641"/>
      <c r="M38" s="539"/>
      <c r="N38" s="539"/>
      <c r="O38" s="89"/>
      <c r="P38" s="89"/>
      <c r="Q38" s="89"/>
      <c r="R38" s="89"/>
      <c r="S38" s="89"/>
    </row>
    <row r="39" spans="2:14" s="16" customFormat="1" ht="25.5" customHeight="1">
      <c r="B39" s="15"/>
      <c r="C39" s="15"/>
      <c r="D39" s="15"/>
      <c r="E39" s="15"/>
      <c r="I39" s="545"/>
      <c r="J39" s="641"/>
      <c r="K39" s="641"/>
      <c r="L39" s="641"/>
      <c r="M39" s="539"/>
      <c r="N39" s="539"/>
    </row>
  </sheetData>
  <sheetProtection/>
  <mergeCells count="20">
    <mergeCell ref="B5:L5"/>
    <mergeCell ref="J37:L39"/>
    <mergeCell ref="A36:B36"/>
    <mergeCell ref="K7:K9"/>
    <mergeCell ref="H8:H9"/>
    <mergeCell ref="I8:J8"/>
    <mergeCell ref="L7:L9"/>
    <mergeCell ref="A34:L34"/>
    <mergeCell ref="A7:A9"/>
    <mergeCell ref="B7:B9"/>
    <mergeCell ref="K1:L1"/>
    <mergeCell ref="B2:J2"/>
    <mergeCell ref="B3:J3"/>
    <mergeCell ref="G7:J7"/>
    <mergeCell ref="A6:B6"/>
    <mergeCell ref="D8:D9"/>
    <mergeCell ref="E8:F8"/>
    <mergeCell ref="C8:C9"/>
    <mergeCell ref="C7:F7"/>
    <mergeCell ref="G8:G9"/>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91" r:id="rId1"/>
</worksheet>
</file>

<file path=xl/worksheets/sheet68.xml><?xml version="1.0" encoding="utf-8"?>
<worksheet xmlns="http://schemas.openxmlformats.org/spreadsheetml/2006/main" xmlns:r="http://schemas.openxmlformats.org/officeDocument/2006/relationships">
  <sheetPr>
    <tabColor rgb="FFFF0000"/>
    <pageSetUpPr fitToPage="1"/>
  </sheetPr>
  <dimension ref="A1:IO36"/>
  <sheetViews>
    <sheetView view="pageBreakPreview" zoomScaleNormal="90" zoomScaleSheetLayoutView="100" zoomScalePageLayoutView="0" workbookViewId="0" topLeftCell="D10">
      <selection activeCell="X30" sqref="X30"/>
    </sheetView>
  </sheetViews>
  <sheetFormatPr defaultColWidth="9.140625" defaultRowHeight="12.75"/>
  <cols>
    <col min="1" max="1" width="4.7109375" style="188" customWidth="1"/>
    <col min="2" max="2" width="35.7109375" style="188" customWidth="1"/>
    <col min="3" max="5" width="7.8515625" style="188" customWidth="1"/>
    <col min="6" max="6" width="9.57421875" style="188" customWidth="1"/>
    <col min="7" max="11" width="7.8515625" style="188" customWidth="1"/>
    <col min="12" max="20" width="8.00390625" style="188" customWidth="1"/>
    <col min="21" max="21" width="9.57421875" style="188" customWidth="1"/>
    <col min="22" max="22" width="12.57421875" style="188" customWidth="1"/>
    <col min="23" max="23" width="11.57421875" style="188" customWidth="1"/>
    <col min="24" max="16384" width="9.140625" style="188" customWidth="1"/>
  </cols>
  <sheetData>
    <row r="1" spans="15:21" ht="15">
      <c r="O1" s="954" t="s">
        <v>549</v>
      </c>
      <c r="P1" s="954"/>
      <c r="Q1" s="954"/>
      <c r="R1" s="954"/>
      <c r="S1" s="954"/>
      <c r="T1" s="954"/>
      <c r="U1" s="954"/>
    </row>
    <row r="2" spans="7:21" ht="15.75">
      <c r="G2" s="189"/>
      <c r="H2" s="189"/>
      <c r="I2" s="190"/>
      <c r="J2" s="189" t="s">
        <v>0</v>
      </c>
      <c r="K2" s="190"/>
      <c r="L2" s="190"/>
      <c r="M2" s="190"/>
      <c r="N2" s="190"/>
      <c r="O2" s="190"/>
      <c r="P2" s="190"/>
      <c r="Q2" s="190"/>
      <c r="R2" s="190"/>
      <c r="S2" s="190"/>
      <c r="T2" s="190"/>
      <c r="U2" s="190"/>
    </row>
    <row r="3" spans="6:21" ht="15.75">
      <c r="F3" s="189"/>
      <c r="G3" s="189"/>
      <c r="H3" s="189"/>
      <c r="I3" s="190"/>
      <c r="J3" s="190"/>
      <c r="K3" s="190"/>
      <c r="L3" s="190"/>
      <c r="M3" s="190"/>
      <c r="N3" s="190"/>
      <c r="O3" s="190"/>
      <c r="P3" s="190"/>
      <c r="Q3" s="190"/>
      <c r="R3" s="190"/>
      <c r="S3" s="190"/>
      <c r="T3" s="190"/>
      <c r="U3" s="190"/>
    </row>
    <row r="4" spans="2:21" ht="18">
      <c r="B4" s="955" t="s">
        <v>697</v>
      </c>
      <c r="C4" s="955"/>
      <c r="D4" s="955"/>
      <c r="E4" s="955"/>
      <c r="F4" s="955"/>
      <c r="G4" s="955"/>
      <c r="H4" s="955"/>
      <c r="I4" s="955"/>
      <c r="J4" s="955"/>
      <c r="K4" s="955"/>
      <c r="L4" s="955"/>
      <c r="M4" s="955"/>
      <c r="N4" s="955"/>
      <c r="O4" s="955"/>
      <c r="P4" s="955"/>
      <c r="Q4" s="955"/>
      <c r="R4" s="955"/>
      <c r="S4" s="955"/>
      <c r="T4" s="955"/>
      <c r="U4" s="955"/>
    </row>
    <row r="6" spans="2:21" ht="15.75">
      <c r="B6" s="956" t="s">
        <v>711</v>
      </c>
      <c r="C6" s="956"/>
      <c r="D6" s="956"/>
      <c r="E6" s="956"/>
      <c r="F6" s="956"/>
      <c r="G6" s="956"/>
      <c r="H6" s="956"/>
      <c r="I6" s="956"/>
      <c r="J6" s="956"/>
      <c r="K6" s="956"/>
      <c r="L6" s="956"/>
      <c r="M6" s="956"/>
      <c r="N6" s="956"/>
      <c r="O6" s="956"/>
      <c r="P6" s="956"/>
      <c r="Q6" s="956"/>
      <c r="R6" s="956"/>
      <c r="S6" s="956"/>
      <c r="T6" s="956"/>
      <c r="U6" s="956"/>
    </row>
    <row r="8" spans="1:2" ht="12.75">
      <c r="A8" s="957" t="s">
        <v>160</v>
      </c>
      <c r="B8" s="957"/>
    </row>
    <row r="9" spans="1:23" ht="18">
      <c r="A9" s="191"/>
      <c r="B9" s="191"/>
      <c r="V9" s="962" t="s">
        <v>249</v>
      </c>
      <c r="W9" s="962"/>
    </row>
    <row r="10" spans="1:249" ht="12.75" customHeight="1">
      <c r="A10" s="963" t="s">
        <v>2</v>
      </c>
      <c r="B10" s="963" t="s">
        <v>108</v>
      </c>
      <c r="C10" s="965" t="s">
        <v>23</v>
      </c>
      <c r="D10" s="966"/>
      <c r="E10" s="966"/>
      <c r="F10" s="966"/>
      <c r="G10" s="966"/>
      <c r="H10" s="966"/>
      <c r="I10" s="966"/>
      <c r="J10" s="966"/>
      <c r="K10" s="967"/>
      <c r="L10" s="965" t="s">
        <v>24</v>
      </c>
      <c r="M10" s="966"/>
      <c r="N10" s="966"/>
      <c r="O10" s="966"/>
      <c r="P10" s="966"/>
      <c r="Q10" s="966"/>
      <c r="R10" s="966"/>
      <c r="S10" s="966"/>
      <c r="T10" s="967"/>
      <c r="U10" s="968" t="s">
        <v>138</v>
      </c>
      <c r="V10" s="969"/>
      <c r="W10" s="970"/>
      <c r="X10" s="193"/>
      <c r="Y10" s="193"/>
      <c r="Z10" s="193"/>
      <c r="AA10" s="193"/>
      <c r="AB10" s="193"/>
      <c r="AC10" s="194"/>
      <c r="AD10" s="195"/>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193"/>
      <c r="BV10" s="193"/>
      <c r="BW10" s="193"/>
      <c r="BX10" s="193"/>
      <c r="BY10" s="193"/>
      <c r="BZ10" s="193"/>
      <c r="CA10" s="193"/>
      <c r="CB10" s="193"/>
      <c r="CC10" s="193"/>
      <c r="CD10" s="193"/>
      <c r="CE10" s="193"/>
      <c r="CF10" s="193"/>
      <c r="CG10" s="193"/>
      <c r="CH10" s="193"/>
      <c r="CI10" s="193"/>
      <c r="CJ10" s="193"/>
      <c r="CK10" s="193"/>
      <c r="CL10" s="193"/>
      <c r="CM10" s="193"/>
      <c r="CN10" s="193"/>
      <c r="CO10" s="193"/>
      <c r="CP10" s="193"/>
      <c r="CQ10" s="193"/>
      <c r="CR10" s="193"/>
      <c r="CS10" s="193"/>
      <c r="CT10" s="193"/>
      <c r="CU10" s="193"/>
      <c r="CV10" s="193"/>
      <c r="CW10" s="193"/>
      <c r="CX10" s="193"/>
      <c r="CY10" s="193"/>
      <c r="CZ10" s="193"/>
      <c r="DA10" s="193"/>
      <c r="DB10" s="193"/>
      <c r="DC10" s="193"/>
      <c r="DD10" s="193"/>
      <c r="DE10" s="193"/>
      <c r="DF10" s="193"/>
      <c r="DG10" s="193"/>
      <c r="DH10" s="193"/>
      <c r="DI10" s="193"/>
      <c r="DJ10" s="193"/>
      <c r="DK10" s="193"/>
      <c r="DL10" s="193"/>
      <c r="DM10" s="193"/>
      <c r="DN10" s="193"/>
      <c r="DO10" s="193"/>
      <c r="DP10" s="193"/>
      <c r="DQ10" s="193"/>
      <c r="DR10" s="193"/>
      <c r="DS10" s="193"/>
      <c r="DT10" s="193"/>
      <c r="DU10" s="193"/>
      <c r="DV10" s="193"/>
      <c r="DW10" s="193"/>
      <c r="DX10" s="193"/>
      <c r="DY10" s="193"/>
      <c r="DZ10" s="193"/>
      <c r="EA10" s="193"/>
      <c r="EB10" s="193"/>
      <c r="EC10" s="193"/>
      <c r="ED10" s="193"/>
      <c r="EE10" s="193"/>
      <c r="EF10" s="193"/>
      <c r="EG10" s="193"/>
      <c r="EH10" s="193"/>
      <c r="EI10" s="193"/>
      <c r="EJ10" s="193"/>
      <c r="EK10" s="193"/>
      <c r="EL10" s="193"/>
      <c r="EM10" s="193"/>
      <c r="EN10" s="193"/>
      <c r="EO10" s="193"/>
      <c r="EP10" s="193"/>
      <c r="EQ10" s="193"/>
      <c r="ER10" s="193"/>
      <c r="ES10" s="193"/>
      <c r="ET10" s="193"/>
      <c r="EU10" s="193"/>
      <c r="EV10" s="193"/>
      <c r="EW10" s="193"/>
      <c r="EX10" s="193"/>
      <c r="EY10" s="193"/>
      <c r="EZ10" s="193"/>
      <c r="FA10" s="193"/>
      <c r="FB10" s="193"/>
      <c r="FC10" s="193"/>
      <c r="FD10" s="193"/>
      <c r="FE10" s="193"/>
      <c r="FF10" s="193"/>
      <c r="FG10" s="193"/>
      <c r="FH10" s="193"/>
      <c r="FI10" s="193"/>
      <c r="FJ10" s="193"/>
      <c r="FK10" s="193"/>
      <c r="FL10" s="193"/>
      <c r="FM10" s="193"/>
      <c r="FN10" s="193"/>
      <c r="FO10" s="193"/>
      <c r="FP10" s="193"/>
      <c r="FQ10" s="193"/>
      <c r="FR10" s="193"/>
      <c r="FS10" s="193"/>
      <c r="FT10" s="193"/>
      <c r="FU10" s="193"/>
      <c r="FV10" s="193"/>
      <c r="FW10" s="193"/>
      <c r="FX10" s="193"/>
      <c r="FY10" s="193"/>
      <c r="FZ10" s="193"/>
      <c r="GA10" s="193"/>
      <c r="GB10" s="193"/>
      <c r="GC10" s="193"/>
      <c r="GD10" s="193"/>
      <c r="GE10" s="193"/>
      <c r="GF10" s="193"/>
      <c r="GG10" s="193"/>
      <c r="GH10" s="193"/>
      <c r="GI10" s="193"/>
      <c r="GJ10" s="193"/>
      <c r="GK10" s="193"/>
      <c r="GL10" s="193"/>
      <c r="GM10" s="193"/>
      <c r="GN10" s="193"/>
      <c r="GO10" s="193"/>
      <c r="GP10" s="193"/>
      <c r="GQ10" s="193"/>
      <c r="GR10" s="193"/>
      <c r="GS10" s="193"/>
      <c r="GT10" s="193"/>
      <c r="GU10" s="193"/>
      <c r="GV10" s="193"/>
      <c r="GW10" s="193"/>
      <c r="GX10" s="193"/>
      <c r="GY10" s="193"/>
      <c r="GZ10" s="193"/>
      <c r="HA10" s="193"/>
      <c r="HB10" s="193"/>
      <c r="HC10" s="193"/>
      <c r="HD10" s="193"/>
      <c r="HE10" s="193"/>
      <c r="HF10" s="193"/>
      <c r="HG10" s="193"/>
      <c r="HH10" s="193"/>
      <c r="HI10" s="193"/>
      <c r="HJ10" s="193"/>
      <c r="HK10" s="193"/>
      <c r="HL10" s="193"/>
      <c r="HM10" s="193"/>
      <c r="HN10" s="193"/>
      <c r="HO10" s="193"/>
      <c r="HP10" s="193"/>
      <c r="HQ10" s="193"/>
      <c r="HR10" s="193"/>
      <c r="HS10" s="193"/>
      <c r="HT10" s="193"/>
      <c r="HU10" s="193"/>
      <c r="HV10" s="193"/>
      <c r="HW10" s="193"/>
      <c r="HX10" s="193"/>
      <c r="HY10" s="193"/>
      <c r="HZ10" s="193"/>
      <c r="IA10" s="193"/>
      <c r="IB10" s="193"/>
      <c r="IC10" s="193"/>
      <c r="ID10" s="193"/>
      <c r="IE10" s="193"/>
      <c r="IF10" s="193"/>
      <c r="IG10" s="193"/>
      <c r="IH10" s="193"/>
      <c r="II10" s="193"/>
      <c r="IJ10" s="193"/>
      <c r="IK10" s="193"/>
      <c r="IL10" s="193"/>
      <c r="IM10" s="193"/>
      <c r="IN10" s="193"/>
      <c r="IO10" s="193"/>
    </row>
    <row r="11" spans="1:249" ht="12.75" customHeight="1">
      <c r="A11" s="964"/>
      <c r="B11" s="964"/>
      <c r="C11" s="951" t="s">
        <v>174</v>
      </c>
      <c r="D11" s="952"/>
      <c r="E11" s="953"/>
      <c r="F11" s="951" t="s">
        <v>175</v>
      </c>
      <c r="G11" s="952"/>
      <c r="H11" s="953"/>
      <c r="I11" s="951" t="s">
        <v>17</v>
      </c>
      <c r="J11" s="952"/>
      <c r="K11" s="953"/>
      <c r="L11" s="951" t="s">
        <v>174</v>
      </c>
      <c r="M11" s="952"/>
      <c r="N11" s="953"/>
      <c r="O11" s="951" t="s">
        <v>175</v>
      </c>
      <c r="P11" s="952"/>
      <c r="Q11" s="953"/>
      <c r="R11" s="951" t="s">
        <v>17</v>
      </c>
      <c r="S11" s="952"/>
      <c r="T11" s="953"/>
      <c r="U11" s="971"/>
      <c r="V11" s="972"/>
      <c r="W11" s="97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193"/>
      <c r="BP11" s="193"/>
      <c r="BQ11" s="193"/>
      <c r="BR11" s="193"/>
      <c r="BS11" s="193"/>
      <c r="BT11" s="193"/>
      <c r="BU11" s="193"/>
      <c r="BV11" s="193"/>
      <c r="BW11" s="193"/>
      <c r="BX11" s="193"/>
      <c r="BY11" s="193"/>
      <c r="BZ11" s="193"/>
      <c r="CA11" s="193"/>
      <c r="CB11" s="193"/>
      <c r="CC11" s="193"/>
      <c r="CD11" s="193"/>
      <c r="CE11" s="193"/>
      <c r="CF11" s="193"/>
      <c r="CG11" s="193"/>
      <c r="CH11" s="193"/>
      <c r="CI11" s="193"/>
      <c r="CJ11" s="193"/>
      <c r="CK11" s="193"/>
      <c r="CL11" s="193"/>
      <c r="CM11" s="193"/>
      <c r="CN11" s="193"/>
      <c r="CO11" s="193"/>
      <c r="CP11" s="193"/>
      <c r="CQ11" s="193"/>
      <c r="CR11" s="193"/>
      <c r="CS11" s="193"/>
      <c r="CT11" s="193"/>
      <c r="CU11" s="193"/>
      <c r="CV11" s="193"/>
      <c r="CW11" s="193"/>
      <c r="CX11" s="193"/>
      <c r="CY11" s="193"/>
      <c r="CZ11" s="193"/>
      <c r="DA11" s="193"/>
      <c r="DB11" s="193"/>
      <c r="DC11" s="193"/>
      <c r="DD11" s="193"/>
      <c r="DE11" s="193"/>
      <c r="DF11" s="193"/>
      <c r="DG11" s="193"/>
      <c r="DH11" s="193"/>
      <c r="DI11" s="193"/>
      <c r="DJ11" s="193"/>
      <c r="DK11" s="193"/>
      <c r="DL11" s="193"/>
      <c r="DM11" s="193"/>
      <c r="DN11" s="193"/>
      <c r="DO11" s="193"/>
      <c r="DP11" s="193"/>
      <c r="DQ11" s="193"/>
      <c r="DR11" s="193"/>
      <c r="DS11" s="193"/>
      <c r="DT11" s="193"/>
      <c r="DU11" s="193"/>
      <c r="DV11" s="193"/>
      <c r="DW11" s="193"/>
      <c r="DX11" s="193"/>
      <c r="DY11" s="193"/>
      <c r="DZ11" s="193"/>
      <c r="EA11" s="193"/>
      <c r="EB11" s="193"/>
      <c r="EC11" s="193"/>
      <c r="ED11" s="193"/>
      <c r="EE11" s="193"/>
      <c r="EF11" s="193"/>
      <c r="EG11" s="193"/>
      <c r="EH11" s="193"/>
      <c r="EI11" s="193"/>
      <c r="EJ11" s="193"/>
      <c r="EK11" s="193"/>
      <c r="EL11" s="193"/>
      <c r="EM11" s="193"/>
      <c r="EN11" s="193"/>
      <c r="EO11" s="193"/>
      <c r="EP11" s="193"/>
      <c r="EQ11" s="193"/>
      <c r="ER11" s="193"/>
      <c r="ES11" s="193"/>
      <c r="ET11" s="193"/>
      <c r="EU11" s="193"/>
      <c r="EV11" s="193"/>
      <c r="EW11" s="193"/>
      <c r="EX11" s="193"/>
      <c r="EY11" s="193"/>
      <c r="EZ11" s="193"/>
      <c r="FA11" s="193"/>
      <c r="FB11" s="193"/>
      <c r="FC11" s="193"/>
      <c r="FD11" s="193"/>
      <c r="FE11" s="193"/>
      <c r="FF11" s="193"/>
      <c r="FG11" s="193"/>
      <c r="FH11" s="193"/>
      <c r="FI11" s="193"/>
      <c r="FJ11" s="193"/>
      <c r="FK11" s="193"/>
      <c r="FL11" s="193"/>
      <c r="FM11" s="193"/>
      <c r="FN11" s="193"/>
      <c r="FO11" s="193"/>
      <c r="FP11" s="193"/>
      <c r="FQ11" s="193"/>
      <c r="FR11" s="193"/>
      <c r="FS11" s="193"/>
      <c r="FT11" s="193"/>
      <c r="FU11" s="193"/>
      <c r="FV11" s="193"/>
      <c r="FW11" s="193"/>
      <c r="FX11" s="193"/>
      <c r="FY11" s="193"/>
      <c r="FZ11" s="193"/>
      <c r="GA11" s="193"/>
      <c r="GB11" s="193"/>
      <c r="GC11" s="193"/>
      <c r="GD11" s="193"/>
      <c r="GE11" s="193"/>
      <c r="GF11" s="193"/>
      <c r="GG11" s="193"/>
      <c r="GH11" s="193"/>
      <c r="GI11" s="193"/>
      <c r="GJ11" s="193"/>
      <c r="GK11" s="193"/>
      <c r="GL11" s="193"/>
      <c r="GM11" s="193"/>
      <c r="GN11" s="193"/>
      <c r="GO11" s="193"/>
      <c r="GP11" s="193"/>
      <c r="GQ11" s="193"/>
      <c r="GR11" s="193"/>
      <c r="GS11" s="193"/>
      <c r="GT11" s="193"/>
      <c r="GU11" s="193"/>
      <c r="GV11" s="193"/>
      <c r="GW11" s="193"/>
      <c r="GX11" s="193"/>
      <c r="GY11" s="193"/>
      <c r="GZ11" s="193"/>
      <c r="HA11" s="193"/>
      <c r="HB11" s="193"/>
      <c r="HC11" s="193"/>
      <c r="HD11" s="193"/>
      <c r="HE11" s="193"/>
      <c r="HF11" s="193"/>
      <c r="HG11" s="193"/>
      <c r="HH11" s="193"/>
      <c r="HI11" s="193"/>
      <c r="HJ11" s="193"/>
      <c r="HK11" s="193"/>
      <c r="HL11" s="193"/>
      <c r="HM11" s="193"/>
      <c r="HN11" s="193"/>
      <c r="HO11" s="193"/>
      <c r="HP11" s="193"/>
      <c r="HQ11" s="193"/>
      <c r="HR11" s="193"/>
      <c r="HS11" s="193"/>
      <c r="HT11" s="193"/>
      <c r="HU11" s="193"/>
      <c r="HV11" s="193"/>
      <c r="HW11" s="193"/>
      <c r="HX11" s="193"/>
      <c r="HY11" s="193"/>
      <c r="HZ11" s="193"/>
      <c r="IA11" s="193"/>
      <c r="IB11" s="193"/>
      <c r="IC11" s="193"/>
      <c r="ID11" s="193"/>
      <c r="IE11" s="193"/>
      <c r="IF11" s="193"/>
      <c r="IG11" s="193"/>
      <c r="IH11" s="193"/>
      <c r="II11" s="193"/>
      <c r="IJ11" s="193"/>
      <c r="IK11" s="193"/>
      <c r="IL11" s="193"/>
      <c r="IM11" s="193"/>
      <c r="IN11" s="193"/>
      <c r="IO11" s="193"/>
    </row>
    <row r="12" spans="1:249" ht="12.75">
      <c r="A12" s="192"/>
      <c r="B12" s="192"/>
      <c r="C12" s="196" t="s">
        <v>250</v>
      </c>
      <c r="D12" s="197" t="s">
        <v>42</v>
      </c>
      <c r="E12" s="198" t="s">
        <v>43</v>
      </c>
      <c r="F12" s="196" t="s">
        <v>250</v>
      </c>
      <c r="G12" s="197" t="s">
        <v>42</v>
      </c>
      <c r="H12" s="198" t="s">
        <v>43</v>
      </c>
      <c r="I12" s="196" t="s">
        <v>250</v>
      </c>
      <c r="J12" s="197" t="s">
        <v>42</v>
      </c>
      <c r="K12" s="198" t="s">
        <v>43</v>
      </c>
      <c r="L12" s="196" t="s">
        <v>250</v>
      </c>
      <c r="M12" s="197" t="s">
        <v>42</v>
      </c>
      <c r="N12" s="198" t="s">
        <v>43</v>
      </c>
      <c r="O12" s="196" t="s">
        <v>250</v>
      </c>
      <c r="P12" s="197" t="s">
        <v>42</v>
      </c>
      <c r="Q12" s="198" t="s">
        <v>43</v>
      </c>
      <c r="R12" s="196" t="s">
        <v>250</v>
      </c>
      <c r="S12" s="197" t="s">
        <v>42</v>
      </c>
      <c r="T12" s="198" t="s">
        <v>43</v>
      </c>
      <c r="U12" s="192" t="s">
        <v>250</v>
      </c>
      <c r="V12" s="192" t="s">
        <v>42</v>
      </c>
      <c r="W12" s="192" t="s">
        <v>43</v>
      </c>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c r="BG12" s="193"/>
      <c r="BH12" s="193"/>
      <c r="BI12" s="193"/>
      <c r="BJ12" s="193"/>
      <c r="BK12" s="193"/>
      <c r="BL12" s="193"/>
      <c r="BM12" s="193"/>
      <c r="BN12" s="193"/>
      <c r="BO12" s="193"/>
      <c r="BP12" s="193"/>
      <c r="BQ12" s="193"/>
      <c r="BR12" s="193"/>
      <c r="BS12" s="193"/>
      <c r="BT12" s="193"/>
      <c r="BU12" s="193"/>
      <c r="BV12" s="193"/>
      <c r="BW12" s="193"/>
      <c r="BX12" s="193"/>
      <c r="BY12" s="193"/>
      <c r="BZ12" s="193"/>
      <c r="CA12" s="193"/>
      <c r="CB12" s="193"/>
      <c r="CC12" s="193"/>
      <c r="CD12" s="193"/>
      <c r="CE12" s="193"/>
      <c r="CF12" s="193"/>
      <c r="CG12" s="193"/>
      <c r="CH12" s="193"/>
      <c r="CI12" s="193"/>
      <c r="CJ12" s="193"/>
      <c r="CK12" s="193"/>
      <c r="CL12" s="193"/>
      <c r="CM12" s="193"/>
      <c r="CN12" s="193"/>
      <c r="CO12" s="193"/>
      <c r="CP12" s="193"/>
      <c r="CQ12" s="193"/>
      <c r="CR12" s="193"/>
      <c r="CS12" s="193"/>
      <c r="CT12" s="193"/>
      <c r="CU12" s="193"/>
      <c r="CV12" s="193"/>
      <c r="CW12" s="193"/>
      <c r="CX12" s="193"/>
      <c r="CY12" s="193"/>
      <c r="CZ12" s="193"/>
      <c r="DA12" s="193"/>
      <c r="DB12" s="193"/>
      <c r="DC12" s="193"/>
      <c r="DD12" s="193"/>
      <c r="DE12" s="193"/>
      <c r="DF12" s="193"/>
      <c r="DG12" s="193"/>
      <c r="DH12" s="193"/>
      <c r="DI12" s="193"/>
      <c r="DJ12" s="193"/>
      <c r="DK12" s="193"/>
      <c r="DL12" s="193"/>
      <c r="DM12" s="193"/>
      <c r="DN12" s="193"/>
      <c r="DO12" s="193"/>
      <c r="DP12" s="193"/>
      <c r="DQ12" s="193"/>
      <c r="DR12" s="193"/>
      <c r="DS12" s="193"/>
      <c r="DT12" s="193"/>
      <c r="DU12" s="193"/>
      <c r="DV12" s="193"/>
      <c r="DW12" s="193"/>
      <c r="DX12" s="193"/>
      <c r="DY12" s="193"/>
      <c r="DZ12" s="193"/>
      <c r="EA12" s="193"/>
      <c r="EB12" s="193"/>
      <c r="EC12" s="193"/>
      <c r="ED12" s="193"/>
      <c r="EE12" s="193"/>
      <c r="EF12" s="193"/>
      <c r="EG12" s="193"/>
      <c r="EH12" s="193"/>
      <c r="EI12" s="193"/>
      <c r="EJ12" s="193"/>
      <c r="EK12" s="193"/>
      <c r="EL12" s="193"/>
      <c r="EM12" s="193"/>
      <c r="EN12" s="193"/>
      <c r="EO12" s="193"/>
      <c r="EP12" s="193"/>
      <c r="EQ12" s="193"/>
      <c r="ER12" s="193"/>
      <c r="ES12" s="193"/>
      <c r="ET12" s="193"/>
      <c r="EU12" s="193"/>
      <c r="EV12" s="193"/>
      <c r="EW12" s="193"/>
      <c r="EX12" s="193"/>
      <c r="EY12" s="193"/>
      <c r="EZ12" s="193"/>
      <c r="FA12" s="193"/>
      <c r="FB12" s="193"/>
      <c r="FC12" s="193"/>
      <c r="FD12" s="193"/>
      <c r="FE12" s="193"/>
      <c r="FF12" s="193"/>
      <c r="FG12" s="193"/>
      <c r="FH12" s="193"/>
      <c r="FI12" s="193"/>
      <c r="FJ12" s="193"/>
      <c r="FK12" s="193"/>
      <c r="FL12" s="193"/>
      <c r="FM12" s="193"/>
      <c r="FN12" s="193"/>
      <c r="FO12" s="193"/>
      <c r="FP12" s="193"/>
      <c r="FQ12" s="193"/>
      <c r="FR12" s="193"/>
      <c r="FS12" s="193"/>
      <c r="FT12" s="193"/>
      <c r="FU12" s="193"/>
      <c r="FV12" s="193"/>
      <c r="FW12" s="193"/>
      <c r="FX12" s="193"/>
      <c r="FY12" s="193"/>
      <c r="FZ12" s="193"/>
      <c r="GA12" s="193"/>
      <c r="GB12" s="193"/>
      <c r="GC12" s="193"/>
      <c r="GD12" s="193"/>
      <c r="GE12" s="193"/>
      <c r="GF12" s="193"/>
      <c r="GG12" s="193"/>
      <c r="GH12" s="193"/>
      <c r="GI12" s="193"/>
      <c r="GJ12" s="193"/>
      <c r="GK12" s="193"/>
      <c r="GL12" s="193"/>
      <c r="GM12" s="193"/>
      <c r="GN12" s="193"/>
      <c r="GO12" s="193"/>
      <c r="GP12" s="193"/>
      <c r="GQ12" s="193"/>
      <c r="GR12" s="193"/>
      <c r="GS12" s="193"/>
      <c r="GT12" s="193"/>
      <c r="GU12" s="193"/>
      <c r="GV12" s="193"/>
      <c r="GW12" s="193"/>
      <c r="GX12" s="193"/>
      <c r="GY12" s="193"/>
      <c r="GZ12" s="193"/>
      <c r="HA12" s="193"/>
      <c r="HB12" s="193"/>
      <c r="HC12" s="193"/>
      <c r="HD12" s="193"/>
      <c r="HE12" s="193"/>
      <c r="HF12" s="193"/>
      <c r="HG12" s="193"/>
      <c r="HH12" s="193"/>
      <c r="HI12" s="193"/>
      <c r="HJ12" s="193"/>
      <c r="HK12" s="193"/>
      <c r="HL12" s="193"/>
      <c r="HM12" s="193"/>
      <c r="HN12" s="193"/>
      <c r="HO12" s="193"/>
      <c r="HP12" s="193"/>
      <c r="HQ12" s="193"/>
      <c r="HR12" s="193"/>
      <c r="HS12" s="193"/>
      <c r="HT12" s="193"/>
      <c r="HU12" s="193"/>
      <c r="HV12" s="193"/>
      <c r="HW12" s="193"/>
      <c r="HX12" s="193"/>
      <c r="HY12" s="193"/>
      <c r="HZ12" s="193"/>
      <c r="IA12" s="193"/>
      <c r="IB12" s="193"/>
      <c r="IC12" s="193"/>
      <c r="ID12" s="193"/>
      <c r="IE12" s="193"/>
      <c r="IF12" s="193"/>
      <c r="IG12" s="193"/>
      <c r="IH12" s="193"/>
      <c r="II12" s="193"/>
      <c r="IJ12" s="193"/>
      <c r="IK12" s="193"/>
      <c r="IL12" s="193"/>
      <c r="IM12" s="193"/>
      <c r="IN12" s="193"/>
      <c r="IO12" s="193"/>
    </row>
    <row r="13" spans="1:249" ht="12.75">
      <c r="A13" s="192">
        <v>1</v>
      </c>
      <c r="B13" s="192">
        <v>2</v>
      </c>
      <c r="C13" s="192">
        <v>3</v>
      </c>
      <c r="D13" s="192">
        <v>4</v>
      </c>
      <c r="E13" s="192">
        <v>5</v>
      </c>
      <c r="F13" s="192">
        <v>7</v>
      </c>
      <c r="G13" s="192">
        <v>8</v>
      </c>
      <c r="H13" s="192">
        <v>9</v>
      </c>
      <c r="I13" s="192">
        <v>11</v>
      </c>
      <c r="J13" s="192">
        <v>12</v>
      </c>
      <c r="K13" s="192">
        <v>13</v>
      </c>
      <c r="L13" s="192">
        <v>15</v>
      </c>
      <c r="M13" s="192">
        <v>16</v>
      </c>
      <c r="N13" s="192">
        <v>17</v>
      </c>
      <c r="O13" s="192">
        <v>19</v>
      </c>
      <c r="P13" s="192">
        <v>20</v>
      </c>
      <c r="Q13" s="192">
        <v>21</v>
      </c>
      <c r="R13" s="192">
        <v>23</v>
      </c>
      <c r="S13" s="192">
        <v>24</v>
      </c>
      <c r="T13" s="192">
        <v>25</v>
      </c>
      <c r="U13" s="192">
        <v>27</v>
      </c>
      <c r="V13" s="192">
        <v>28</v>
      </c>
      <c r="W13" s="192">
        <v>29</v>
      </c>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199"/>
      <c r="CE13" s="199"/>
      <c r="CF13" s="199"/>
      <c r="CG13" s="199"/>
      <c r="CH13" s="199"/>
      <c r="CI13" s="199"/>
      <c r="CJ13" s="199"/>
      <c r="CK13" s="199"/>
      <c r="CL13" s="199"/>
      <c r="CM13" s="199"/>
      <c r="CN13" s="199"/>
      <c r="CO13" s="199"/>
      <c r="CP13" s="199"/>
      <c r="CQ13" s="199"/>
      <c r="CR13" s="199"/>
      <c r="CS13" s="199"/>
      <c r="CT13" s="199"/>
      <c r="CU13" s="199"/>
      <c r="CV13" s="199"/>
      <c r="CW13" s="199"/>
      <c r="CX13" s="199"/>
      <c r="CY13" s="199"/>
      <c r="CZ13" s="199"/>
      <c r="DA13" s="199"/>
      <c r="DB13" s="199"/>
      <c r="DC13" s="199"/>
      <c r="DD13" s="199"/>
      <c r="DE13" s="199"/>
      <c r="DF13" s="199"/>
      <c r="DG13" s="199"/>
      <c r="DH13" s="199"/>
      <c r="DI13" s="199"/>
      <c r="DJ13" s="199"/>
      <c r="DK13" s="199"/>
      <c r="DL13" s="199"/>
      <c r="DM13" s="199"/>
      <c r="DN13" s="199"/>
      <c r="DO13" s="199"/>
      <c r="DP13" s="199"/>
      <c r="DQ13" s="199"/>
      <c r="DR13" s="199"/>
      <c r="DS13" s="199"/>
      <c r="DT13" s="199"/>
      <c r="DU13" s="199"/>
      <c r="DV13" s="199"/>
      <c r="DW13" s="199"/>
      <c r="DX13" s="199"/>
      <c r="DY13" s="199"/>
      <c r="DZ13" s="199"/>
      <c r="EA13" s="199"/>
      <c r="EB13" s="199"/>
      <c r="EC13" s="199"/>
      <c r="ED13" s="199"/>
      <c r="EE13" s="199"/>
      <c r="EF13" s="199"/>
      <c r="EG13" s="199"/>
      <c r="EH13" s="199"/>
      <c r="EI13" s="199"/>
      <c r="EJ13" s="199"/>
      <c r="EK13" s="199"/>
      <c r="EL13" s="199"/>
      <c r="EM13" s="199"/>
      <c r="EN13" s="199"/>
      <c r="EO13" s="199"/>
      <c r="EP13" s="199"/>
      <c r="EQ13" s="199"/>
      <c r="ER13" s="199"/>
      <c r="ES13" s="199"/>
      <c r="ET13" s="199"/>
      <c r="EU13" s="199"/>
      <c r="EV13" s="199"/>
      <c r="EW13" s="199"/>
      <c r="EX13" s="199"/>
      <c r="EY13" s="199"/>
      <c r="EZ13" s="199"/>
      <c r="FA13" s="199"/>
      <c r="FB13" s="199"/>
      <c r="FC13" s="199"/>
      <c r="FD13" s="199"/>
      <c r="FE13" s="199"/>
      <c r="FF13" s="199"/>
      <c r="FG13" s="199"/>
      <c r="FH13" s="199"/>
      <c r="FI13" s="199"/>
      <c r="FJ13" s="199"/>
      <c r="FK13" s="199"/>
      <c r="FL13" s="199"/>
      <c r="FM13" s="199"/>
      <c r="FN13" s="199"/>
      <c r="FO13" s="199"/>
      <c r="FP13" s="199"/>
      <c r="FQ13" s="199"/>
      <c r="FR13" s="199"/>
      <c r="FS13" s="199"/>
      <c r="FT13" s="199"/>
      <c r="FU13" s="199"/>
      <c r="FV13" s="199"/>
      <c r="FW13" s="199"/>
      <c r="FX13" s="199"/>
      <c r="FY13" s="199"/>
      <c r="FZ13" s="199"/>
      <c r="GA13" s="199"/>
      <c r="GB13" s="199"/>
      <c r="GC13" s="199"/>
      <c r="GD13" s="199"/>
      <c r="GE13" s="199"/>
      <c r="GF13" s="199"/>
      <c r="GG13" s="199"/>
      <c r="GH13" s="199"/>
      <c r="GI13" s="199"/>
      <c r="GJ13" s="199"/>
      <c r="GK13" s="199"/>
      <c r="GL13" s="199"/>
      <c r="GM13" s="199"/>
      <c r="GN13" s="199"/>
      <c r="GO13" s="199"/>
      <c r="GP13" s="199"/>
      <c r="GQ13" s="199"/>
      <c r="GR13" s="199"/>
      <c r="GS13" s="199"/>
      <c r="GT13" s="199"/>
      <c r="GU13" s="199"/>
      <c r="GV13" s="199"/>
      <c r="GW13" s="199"/>
      <c r="GX13" s="199"/>
      <c r="GY13" s="199"/>
      <c r="GZ13" s="199"/>
      <c r="HA13" s="199"/>
      <c r="HB13" s="199"/>
      <c r="HC13" s="199"/>
      <c r="HD13" s="199"/>
      <c r="HE13" s="199"/>
      <c r="HF13" s="199"/>
      <c r="HG13" s="199"/>
      <c r="HH13" s="199"/>
      <c r="HI13" s="199"/>
      <c r="HJ13" s="199"/>
      <c r="HK13" s="199"/>
      <c r="HL13" s="199"/>
      <c r="HM13" s="199"/>
      <c r="HN13" s="199"/>
      <c r="HO13" s="199"/>
      <c r="HP13" s="199"/>
      <c r="HQ13" s="199"/>
      <c r="HR13" s="199"/>
      <c r="HS13" s="199"/>
      <c r="HT13" s="199"/>
      <c r="HU13" s="199"/>
      <c r="HV13" s="199"/>
      <c r="HW13" s="199"/>
      <c r="HX13" s="199"/>
      <c r="HY13" s="199"/>
      <c r="HZ13" s="199"/>
      <c r="IA13" s="199"/>
      <c r="IB13" s="199"/>
      <c r="IC13" s="199"/>
      <c r="ID13" s="199"/>
      <c r="IE13" s="199"/>
      <c r="IF13" s="199"/>
      <c r="IG13" s="199"/>
      <c r="IH13" s="199"/>
      <c r="II13" s="199"/>
      <c r="IJ13" s="199"/>
      <c r="IK13" s="199"/>
      <c r="IL13" s="199"/>
      <c r="IM13" s="199"/>
      <c r="IN13" s="199"/>
      <c r="IO13" s="199"/>
    </row>
    <row r="14" spans="1:249" ht="12.75" customHeight="1">
      <c r="A14" s="960" t="s">
        <v>242</v>
      </c>
      <c r="B14" s="961"/>
      <c r="C14" s="192"/>
      <c r="D14" s="192"/>
      <c r="E14" s="192"/>
      <c r="F14" s="192"/>
      <c r="G14" s="192"/>
      <c r="H14" s="192"/>
      <c r="I14" s="192"/>
      <c r="J14" s="192"/>
      <c r="K14" s="192"/>
      <c r="L14" s="192"/>
      <c r="M14" s="192"/>
      <c r="N14" s="192"/>
      <c r="O14" s="192"/>
      <c r="P14" s="192"/>
      <c r="Q14" s="192"/>
      <c r="R14" s="192"/>
      <c r="S14" s="192"/>
      <c r="T14" s="192"/>
      <c r="U14" s="200"/>
      <c r="V14" s="201"/>
      <c r="W14" s="201"/>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199"/>
      <c r="CF14" s="199"/>
      <c r="CG14" s="199"/>
      <c r="CH14" s="199"/>
      <c r="CI14" s="199"/>
      <c r="CJ14" s="199"/>
      <c r="CK14" s="199"/>
      <c r="CL14" s="199"/>
      <c r="CM14" s="199"/>
      <c r="CN14" s="199"/>
      <c r="CO14" s="199"/>
      <c r="CP14" s="199"/>
      <c r="CQ14" s="199"/>
      <c r="CR14" s="199"/>
      <c r="CS14" s="199"/>
      <c r="CT14" s="199"/>
      <c r="CU14" s="199"/>
      <c r="CV14" s="199"/>
      <c r="CW14" s="199"/>
      <c r="CX14" s="199"/>
      <c r="CY14" s="199"/>
      <c r="CZ14" s="199"/>
      <c r="DA14" s="199"/>
      <c r="DB14" s="199"/>
      <c r="DC14" s="199"/>
      <c r="DD14" s="199"/>
      <c r="DE14" s="199"/>
      <c r="DF14" s="199"/>
      <c r="DG14" s="199"/>
      <c r="DH14" s="199"/>
      <c r="DI14" s="199"/>
      <c r="DJ14" s="199"/>
      <c r="DK14" s="199"/>
      <c r="DL14" s="199"/>
      <c r="DM14" s="199"/>
      <c r="DN14" s="199"/>
      <c r="DO14" s="199"/>
      <c r="DP14" s="199"/>
      <c r="DQ14" s="199"/>
      <c r="DR14" s="199"/>
      <c r="DS14" s="199"/>
      <c r="DT14" s="199"/>
      <c r="DU14" s="199"/>
      <c r="DV14" s="199"/>
      <c r="DW14" s="199"/>
      <c r="DX14" s="199"/>
      <c r="DY14" s="199"/>
      <c r="DZ14" s="199"/>
      <c r="EA14" s="199"/>
      <c r="EB14" s="199"/>
      <c r="EC14" s="199"/>
      <c r="ED14" s="199"/>
      <c r="EE14" s="199"/>
      <c r="EF14" s="199"/>
      <c r="EG14" s="199"/>
      <c r="EH14" s="199"/>
      <c r="EI14" s="199"/>
      <c r="EJ14" s="199"/>
      <c r="EK14" s="199"/>
      <c r="EL14" s="199"/>
      <c r="EM14" s="199"/>
      <c r="EN14" s="199"/>
      <c r="EO14" s="199"/>
      <c r="EP14" s="199"/>
      <c r="EQ14" s="199"/>
      <c r="ER14" s="199"/>
      <c r="ES14" s="199"/>
      <c r="ET14" s="199"/>
      <c r="EU14" s="199"/>
      <c r="EV14" s="199"/>
      <c r="EW14" s="199"/>
      <c r="EX14" s="199"/>
      <c r="EY14" s="199"/>
      <c r="EZ14" s="199"/>
      <c r="FA14" s="199"/>
      <c r="FB14" s="199"/>
      <c r="FC14" s="199"/>
      <c r="FD14" s="199"/>
      <c r="FE14" s="199"/>
      <c r="FF14" s="199"/>
      <c r="FG14" s="199"/>
      <c r="FH14" s="199"/>
      <c r="FI14" s="199"/>
      <c r="FJ14" s="199"/>
      <c r="FK14" s="199"/>
      <c r="FL14" s="199"/>
      <c r="FM14" s="199"/>
      <c r="FN14" s="199"/>
      <c r="FO14" s="199"/>
      <c r="FP14" s="199"/>
      <c r="FQ14" s="199"/>
      <c r="FR14" s="199"/>
      <c r="FS14" s="199"/>
      <c r="FT14" s="199"/>
      <c r="FU14" s="199"/>
      <c r="FV14" s="199"/>
      <c r="FW14" s="199"/>
      <c r="FX14" s="199"/>
      <c r="FY14" s="199"/>
      <c r="FZ14" s="199"/>
      <c r="GA14" s="199"/>
      <c r="GB14" s="199"/>
      <c r="GC14" s="199"/>
      <c r="GD14" s="199"/>
      <c r="GE14" s="199"/>
      <c r="GF14" s="199"/>
      <c r="GG14" s="199"/>
      <c r="GH14" s="199"/>
      <c r="GI14" s="199"/>
      <c r="GJ14" s="199"/>
      <c r="GK14" s="199"/>
      <c r="GL14" s="199"/>
      <c r="GM14" s="199"/>
      <c r="GN14" s="199"/>
      <c r="GO14" s="199"/>
      <c r="GP14" s="199"/>
      <c r="GQ14" s="199"/>
      <c r="GR14" s="199"/>
      <c r="GS14" s="199"/>
      <c r="GT14" s="199"/>
      <c r="GU14" s="199"/>
      <c r="GV14" s="199"/>
      <c r="GW14" s="199"/>
      <c r="GX14" s="199"/>
      <c r="GY14" s="199"/>
      <c r="GZ14" s="199"/>
      <c r="HA14" s="199"/>
      <c r="HB14" s="199"/>
      <c r="HC14" s="199"/>
      <c r="HD14" s="199"/>
      <c r="HE14" s="199"/>
      <c r="HF14" s="199"/>
      <c r="HG14" s="199"/>
      <c r="HH14" s="199"/>
      <c r="HI14" s="199"/>
      <c r="HJ14" s="199"/>
      <c r="HK14" s="199"/>
      <c r="HL14" s="199"/>
      <c r="HM14" s="199"/>
      <c r="HN14" s="199"/>
      <c r="HO14" s="199"/>
      <c r="HP14" s="199"/>
      <c r="HQ14" s="199"/>
      <c r="HR14" s="199"/>
      <c r="HS14" s="199"/>
      <c r="HT14" s="199"/>
      <c r="HU14" s="199"/>
      <c r="HV14" s="199"/>
      <c r="HW14" s="199"/>
      <c r="HX14" s="199"/>
      <c r="HY14" s="199"/>
      <c r="HZ14" s="199"/>
      <c r="IA14" s="199"/>
      <c r="IB14" s="199"/>
      <c r="IC14" s="199"/>
      <c r="ID14" s="199"/>
      <c r="IE14" s="199"/>
      <c r="IF14" s="199"/>
      <c r="IG14" s="199"/>
      <c r="IH14" s="199"/>
      <c r="II14" s="199"/>
      <c r="IJ14" s="199"/>
      <c r="IK14" s="199"/>
      <c r="IL14" s="199"/>
      <c r="IM14" s="199"/>
      <c r="IN14" s="199"/>
      <c r="IO14" s="199"/>
    </row>
    <row r="15" spans="1:25" ht="12.75">
      <c r="A15" s="202">
        <v>1</v>
      </c>
      <c r="B15" s="203" t="s">
        <v>123</v>
      </c>
      <c r="C15" s="492">
        <v>320.29</v>
      </c>
      <c r="D15" s="492">
        <v>213.53</v>
      </c>
      <c r="E15" s="493">
        <v>0</v>
      </c>
      <c r="F15" s="493">
        <v>0</v>
      </c>
      <c r="G15" s="493">
        <v>0</v>
      </c>
      <c r="H15" s="493">
        <v>0</v>
      </c>
      <c r="I15" s="492">
        <f>C15+F15</f>
        <v>320.29</v>
      </c>
      <c r="J15" s="492">
        <f>D15+G15</f>
        <v>213.53</v>
      </c>
      <c r="K15" s="493">
        <v>0</v>
      </c>
      <c r="L15" s="493">
        <v>331.34</v>
      </c>
      <c r="M15" s="493">
        <v>220.89</v>
      </c>
      <c r="N15" s="493">
        <v>0</v>
      </c>
      <c r="O15" s="493">
        <v>0</v>
      </c>
      <c r="P15" s="493">
        <v>0</v>
      </c>
      <c r="Q15" s="493">
        <v>0</v>
      </c>
      <c r="R15" s="493">
        <f>L15+O15</f>
        <v>331.34</v>
      </c>
      <c r="S15" s="493">
        <f>M15+P15</f>
        <v>220.89</v>
      </c>
      <c r="T15" s="493">
        <v>0</v>
      </c>
      <c r="U15" s="492">
        <f aca="true" t="shared" si="0" ref="U15:U29">R15+I15</f>
        <v>651.63</v>
      </c>
      <c r="V15" s="492">
        <f>J15+S15</f>
        <v>434.41999999999996</v>
      </c>
      <c r="W15" s="493">
        <v>0</v>
      </c>
      <c r="X15" s="523">
        <f>C15+D15+L15+M15</f>
        <v>1086.0500000000002</v>
      </c>
      <c r="Y15" s="188">
        <f>F15+G15+O15+P15</f>
        <v>0</v>
      </c>
    </row>
    <row r="16" spans="1:25" ht="12.75">
      <c r="A16" s="202">
        <v>2</v>
      </c>
      <c r="B16" s="204" t="s">
        <v>474</v>
      </c>
      <c r="C16" s="492">
        <v>3096.14</v>
      </c>
      <c r="D16" s="492">
        <v>2064.09</v>
      </c>
      <c r="E16" s="493">
        <v>0</v>
      </c>
      <c r="F16" s="493">
        <v>2064.09</v>
      </c>
      <c r="G16" s="493">
        <v>1376.06</v>
      </c>
      <c r="H16" s="493">
        <v>0</v>
      </c>
      <c r="I16" s="492">
        <f aca="true" t="shared" si="1" ref="I16:I29">C16+F16</f>
        <v>5160.23</v>
      </c>
      <c r="J16" s="492">
        <f aca="true" t="shared" si="2" ref="J16:J29">D16+G16</f>
        <v>3440.15</v>
      </c>
      <c r="K16" s="493">
        <v>0</v>
      </c>
      <c r="L16" s="493">
        <v>3195.55</v>
      </c>
      <c r="M16" s="493">
        <v>2130.36</v>
      </c>
      <c r="N16" s="493">
        <v>0</v>
      </c>
      <c r="O16" s="493">
        <v>2130.36</v>
      </c>
      <c r="P16" s="493">
        <v>1420.24</v>
      </c>
      <c r="Q16" s="493">
        <v>0</v>
      </c>
      <c r="R16" s="493">
        <f aca="true" t="shared" si="3" ref="R16:R29">L16+O16</f>
        <v>5325.91</v>
      </c>
      <c r="S16" s="493">
        <f aca="true" t="shared" si="4" ref="S16:S29">M16+P16</f>
        <v>3550.6000000000004</v>
      </c>
      <c r="T16" s="493">
        <v>0</v>
      </c>
      <c r="U16" s="492">
        <f t="shared" si="0"/>
        <v>10486.14</v>
      </c>
      <c r="V16" s="492">
        <f aca="true" t="shared" si="5" ref="V16:V29">J16+S16</f>
        <v>6990.75</v>
      </c>
      <c r="W16" s="493">
        <v>0</v>
      </c>
      <c r="X16" s="523">
        <f aca="true" t="shared" si="6" ref="X16:X28">C16+D16+L16+M16</f>
        <v>10486.14</v>
      </c>
      <c r="Y16" s="188">
        <f aca="true" t="shared" si="7" ref="Y16:Y29">F16+G16+O16+P16</f>
        <v>6990.75</v>
      </c>
    </row>
    <row r="17" spans="1:25" ht="15" customHeight="1">
      <c r="A17" s="202">
        <v>3</v>
      </c>
      <c r="B17" s="204" t="s">
        <v>127</v>
      </c>
      <c r="C17" s="492">
        <v>653.66</v>
      </c>
      <c r="D17" s="492">
        <v>435.77</v>
      </c>
      <c r="E17" s="493">
        <v>0</v>
      </c>
      <c r="F17" s="493">
        <v>3159.34</v>
      </c>
      <c r="G17" s="493">
        <v>2106.23</v>
      </c>
      <c r="H17" s="493">
        <v>0</v>
      </c>
      <c r="I17" s="492">
        <f t="shared" si="1"/>
        <v>3813</v>
      </c>
      <c r="J17" s="492">
        <f t="shared" si="2"/>
        <v>2542</v>
      </c>
      <c r="K17" s="493">
        <v>0</v>
      </c>
      <c r="L17" s="493">
        <v>426.34</v>
      </c>
      <c r="M17" s="493">
        <v>284.23</v>
      </c>
      <c r="N17" s="493">
        <v>0</v>
      </c>
      <c r="O17" s="493">
        <v>2030.66</v>
      </c>
      <c r="P17" s="493">
        <v>1353.77</v>
      </c>
      <c r="Q17" s="493">
        <v>0</v>
      </c>
      <c r="R17" s="493">
        <f t="shared" si="3"/>
        <v>2457</v>
      </c>
      <c r="S17" s="493">
        <f t="shared" si="4"/>
        <v>1638</v>
      </c>
      <c r="T17" s="493">
        <v>0</v>
      </c>
      <c r="U17" s="492">
        <f t="shared" si="0"/>
        <v>6270</v>
      </c>
      <c r="V17" s="492">
        <f t="shared" si="5"/>
        <v>4180</v>
      </c>
      <c r="W17" s="493">
        <v>0</v>
      </c>
      <c r="X17" s="523">
        <f t="shared" si="6"/>
        <v>1799.9999999999998</v>
      </c>
      <c r="Y17" s="188">
        <f t="shared" si="7"/>
        <v>8650</v>
      </c>
    </row>
    <row r="18" spans="1:25" ht="15" customHeight="1">
      <c r="A18" s="202">
        <v>4</v>
      </c>
      <c r="B18" s="204" t="s">
        <v>916</v>
      </c>
      <c r="C18" s="492">
        <v>0</v>
      </c>
      <c r="D18" s="492">
        <v>0</v>
      </c>
      <c r="E18" s="493">
        <v>0</v>
      </c>
      <c r="F18" s="492">
        <v>120</v>
      </c>
      <c r="G18" s="492">
        <v>80</v>
      </c>
      <c r="H18" s="493">
        <v>0</v>
      </c>
      <c r="I18" s="492">
        <f t="shared" si="1"/>
        <v>120</v>
      </c>
      <c r="J18" s="492">
        <f t="shared" si="2"/>
        <v>80</v>
      </c>
      <c r="K18" s="493">
        <v>0</v>
      </c>
      <c r="L18" s="493">
        <v>0</v>
      </c>
      <c r="M18" s="493">
        <v>0</v>
      </c>
      <c r="N18" s="493">
        <v>0</v>
      </c>
      <c r="O18" s="493">
        <v>0</v>
      </c>
      <c r="P18" s="493">
        <v>0</v>
      </c>
      <c r="Q18" s="493">
        <v>0</v>
      </c>
      <c r="R18" s="493">
        <f t="shared" si="3"/>
        <v>0</v>
      </c>
      <c r="S18" s="493">
        <f t="shared" si="4"/>
        <v>0</v>
      </c>
      <c r="T18" s="493">
        <v>0</v>
      </c>
      <c r="U18" s="492">
        <f t="shared" si="0"/>
        <v>120</v>
      </c>
      <c r="V18" s="492">
        <f t="shared" si="5"/>
        <v>80</v>
      </c>
      <c r="W18" s="493">
        <v>0</v>
      </c>
      <c r="X18" s="523">
        <f t="shared" si="6"/>
        <v>0</v>
      </c>
      <c r="Y18" s="188">
        <f t="shared" si="7"/>
        <v>200</v>
      </c>
    </row>
    <row r="19" spans="1:25" ht="15" customHeight="1">
      <c r="A19" s="202">
        <v>5</v>
      </c>
      <c r="B19" s="204" t="s">
        <v>880</v>
      </c>
      <c r="C19" s="492">
        <v>0</v>
      </c>
      <c r="D19" s="492">
        <v>0</v>
      </c>
      <c r="E19" s="493">
        <v>0</v>
      </c>
      <c r="F19" s="492">
        <v>5400</v>
      </c>
      <c r="G19" s="492">
        <v>3600</v>
      </c>
      <c r="H19" s="493">
        <v>0</v>
      </c>
      <c r="I19" s="492">
        <f t="shared" si="1"/>
        <v>5400</v>
      </c>
      <c r="J19" s="492">
        <f t="shared" si="2"/>
        <v>3600</v>
      </c>
      <c r="K19" s="493">
        <v>0</v>
      </c>
      <c r="L19" s="493">
        <v>0</v>
      </c>
      <c r="M19" s="493">
        <v>0</v>
      </c>
      <c r="N19" s="493">
        <v>0</v>
      </c>
      <c r="O19" s="493">
        <v>0</v>
      </c>
      <c r="P19" s="493">
        <v>0</v>
      </c>
      <c r="Q19" s="493">
        <v>0</v>
      </c>
      <c r="R19" s="493">
        <f t="shared" si="3"/>
        <v>0</v>
      </c>
      <c r="S19" s="493">
        <f t="shared" si="4"/>
        <v>0</v>
      </c>
      <c r="T19" s="493">
        <v>0</v>
      </c>
      <c r="U19" s="492">
        <f t="shared" si="0"/>
        <v>5400</v>
      </c>
      <c r="V19" s="492">
        <f t="shared" si="5"/>
        <v>3600</v>
      </c>
      <c r="W19" s="493">
        <v>0</v>
      </c>
      <c r="X19" s="523">
        <f t="shared" si="6"/>
        <v>0</v>
      </c>
      <c r="Y19" s="188">
        <f t="shared" si="7"/>
        <v>9000</v>
      </c>
    </row>
    <row r="20" spans="1:25" ht="12" customHeight="1">
      <c r="A20" s="202">
        <v>6</v>
      </c>
      <c r="B20" s="204" t="s">
        <v>125</v>
      </c>
      <c r="C20" s="492">
        <v>177.94</v>
      </c>
      <c r="D20" s="492">
        <v>118.63</v>
      </c>
      <c r="E20" s="493">
        <v>0</v>
      </c>
      <c r="F20" s="492">
        <v>0</v>
      </c>
      <c r="G20" s="492">
        <v>0</v>
      </c>
      <c r="H20" s="492">
        <v>0</v>
      </c>
      <c r="I20" s="492">
        <f t="shared" si="1"/>
        <v>177.94</v>
      </c>
      <c r="J20" s="492">
        <f t="shared" si="2"/>
        <v>118.63</v>
      </c>
      <c r="K20" s="493">
        <v>0</v>
      </c>
      <c r="L20" s="493">
        <v>184.07</v>
      </c>
      <c r="M20" s="493">
        <v>122.72</v>
      </c>
      <c r="N20" s="493">
        <v>0</v>
      </c>
      <c r="O20" s="493">
        <v>0</v>
      </c>
      <c r="P20" s="493">
        <v>0</v>
      </c>
      <c r="Q20" s="493">
        <v>0</v>
      </c>
      <c r="R20" s="493">
        <f t="shared" si="3"/>
        <v>184.07</v>
      </c>
      <c r="S20" s="493">
        <f t="shared" si="4"/>
        <v>122.72</v>
      </c>
      <c r="T20" s="493">
        <v>0</v>
      </c>
      <c r="U20" s="492">
        <f t="shared" si="0"/>
        <v>362.01</v>
      </c>
      <c r="V20" s="492">
        <f t="shared" si="5"/>
        <v>241.35</v>
      </c>
      <c r="W20" s="493">
        <v>0</v>
      </c>
      <c r="X20" s="523">
        <f>C20+D20+L20+M20</f>
        <v>603.36</v>
      </c>
      <c r="Y20" s="188">
        <f t="shared" si="7"/>
        <v>0</v>
      </c>
    </row>
    <row r="21" spans="1:25" ht="12.75">
      <c r="A21" s="202">
        <v>7</v>
      </c>
      <c r="B21" s="203" t="s">
        <v>126</v>
      </c>
      <c r="C21" s="492">
        <v>224.4</v>
      </c>
      <c r="D21" s="492">
        <v>149.6</v>
      </c>
      <c r="E21" s="493">
        <v>0</v>
      </c>
      <c r="F21" s="492">
        <v>0</v>
      </c>
      <c r="G21" s="492">
        <v>0</v>
      </c>
      <c r="H21" s="492">
        <v>0</v>
      </c>
      <c r="I21" s="492">
        <f t="shared" si="1"/>
        <v>224.4</v>
      </c>
      <c r="J21" s="492">
        <f t="shared" si="2"/>
        <v>149.6</v>
      </c>
      <c r="K21" s="493">
        <v>0</v>
      </c>
      <c r="L21" s="493">
        <v>0</v>
      </c>
      <c r="M21" s="493">
        <v>0</v>
      </c>
      <c r="N21" s="493">
        <v>0</v>
      </c>
      <c r="O21" s="493">
        <v>0</v>
      </c>
      <c r="P21" s="493">
        <v>0</v>
      </c>
      <c r="Q21" s="493">
        <v>0</v>
      </c>
      <c r="R21" s="493">
        <f t="shared" si="3"/>
        <v>0</v>
      </c>
      <c r="S21" s="493">
        <f t="shared" si="4"/>
        <v>0</v>
      </c>
      <c r="T21" s="493">
        <v>0</v>
      </c>
      <c r="U21" s="492">
        <f t="shared" si="0"/>
        <v>224.4</v>
      </c>
      <c r="V21" s="492">
        <f t="shared" si="5"/>
        <v>149.6</v>
      </c>
      <c r="W21" s="493">
        <v>0</v>
      </c>
      <c r="X21" s="523">
        <f t="shared" si="6"/>
        <v>374</v>
      </c>
      <c r="Y21" s="188">
        <f t="shared" si="7"/>
        <v>0</v>
      </c>
    </row>
    <row r="22" spans="1:25" ht="12.75">
      <c r="A22" s="202">
        <v>8</v>
      </c>
      <c r="B22" s="203" t="s">
        <v>922</v>
      </c>
      <c r="C22" s="492">
        <v>0</v>
      </c>
      <c r="D22" s="492">
        <v>0</v>
      </c>
      <c r="E22" s="493">
        <v>0</v>
      </c>
      <c r="F22" s="492">
        <v>3</v>
      </c>
      <c r="G22" s="492">
        <v>2</v>
      </c>
      <c r="H22" s="492">
        <v>0</v>
      </c>
      <c r="I22" s="492">
        <f t="shared" si="1"/>
        <v>3</v>
      </c>
      <c r="J22" s="492">
        <f t="shared" si="2"/>
        <v>2</v>
      </c>
      <c r="K22" s="493">
        <v>0</v>
      </c>
      <c r="L22" s="493">
        <v>0</v>
      </c>
      <c r="M22" s="493">
        <v>0</v>
      </c>
      <c r="N22" s="493">
        <v>0</v>
      </c>
      <c r="O22" s="493">
        <v>0</v>
      </c>
      <c r="P22" s="493">
        <v>0</v>
      </c>
      <c r="Q22" s="493">
        <v>0</v>
      </c>
      <c r="R22" s="493">
        <f t="shared" si="3"/>
        <v>0</v>
      </c>
      <c r="S22" s="493">
        <f t="shared" si="4"/>
        <v>0</v>
      </c>
      <c r="T22" s="493">
        <v>0</v>
      </c>
      <c r="U22" s="492">
        <f t="shared" si="0"/>
        <v>3</v>
      </c>
      <c r="V22" s="492">
        <f t="shared" si="5"/>
        <v>2</v>
      </c>
      <c r="W22" s="493"/>
      <c r="X22" s="523">
        <f t="shared" si="6"/>
        <v>0</v>
      </c>
      <c r="Y22" s="188">
        <f t="shared" si="7"/>
        <v>5</v>
      </c>
    </row>
    <row r="23" spans="1:25" ht="12.75">
      <c r="A23" s="371"/>
      <c r="B23" s="407"/>
      <c r="C23" s="492"/>
      <c r="D23" s="492"/>
      <c r="E23" s="493"/>
      <c r="F23" s="493"/>
      <c r="G23" s="493"/>
      <c r="H23" s="493"/>
      <c r="I23" s="492"/>
      <c r="J23" s="492"/>
      <c r="K23" s="493"/>
      <c r="L23" s="493"/>
      <c r="M23" s="493"/>
      <c r="N23" s="493"/>
      <c r="O23" s="493"/>
      <c r="P23" s="493"/>
      <c r="Q23" s="493"/>
      <c r="R23" s="493">
        <f t="shared" si="3"/>
        <v>0</v>
      </c>
      <c r="S23" s="493">
        <f t="shared" si="4"/>
        <v>0</v>
      </c>
      <c r="T23" s="493"/>
      <c r="U23" s="492">
        <f t="shared" si="0"/>
        <v>0</v>
      </c>
      <c r="V23" s="492">
        <f t="shared" si="5"/>
        <v>0</v>
      </c>
      <c r="W23" s="493"/>
      <c r="X23" s="523">
        <f t="shared" si="6"/>
        <v>0</v>
      </c>
      <c r="Y23" s="188">
        <f t="shared" si="7"/>
        <v>0</v>
      </c>
    </row>
    <row r="24" spans="1:25" ht="12.75" customHeight="1">
      <c r="A24" s="960" t="s">
        <v>243</v>
      </c>
      <c r="B24" s="961"/>
      <c r="C24" s="493"/>
      <c r="D24" s="493"/>
      <c r="E24" s="493"/>
      <c r="F24" s="493"/>
      <c r="G24" s="493"/>
      <c r="H24" s="493"/>
      <c r="I24" s="492">
        <f t="shared" si="1"/>
        <v>0</v>
      </c>
      <c r="J24" s="492">
        <f t="shared" si="2"/>
        <v>0</v>
      </c>
      <c r="K24" s="493"/>
      <c r="L24" s="493"/>
      <c r="M24" s="493"/>
      <c r="N24" s="493"/>
      <c r="O24" s="493"/>
      <c r="P24" s="493"/>
      <c r="Q24" s="493"/>
      <c r="R24" s="493">
        <f t="shared" si="3"/>
        <v>0</v>
      </c>
      <c r="S24" s="493">
        <f t="shared" si="4"/>
        <v>0</v>
      </c>
      <c r="T24" s="493"/>
      <c r="U24" s="492">
        <f t="shared" si="0"/>
        <v>0</v>
      </c>
      <c r="V24" s="492">
        <f t="shared" si="5"/>
        <v>0</v>
      </c>
      <c r="W24" s="493">
        <v>0</v>
      </c>
      <c r="X24" s="523">
        <f t="shared" si="6"/>
        <v>0</v>
      </c>
      <c r="Y24" s="188">
        <f t="shared" si="7"/>
        <v>0</v>
      </c>
    </row>
    <row r="25" spans="1:25" ht="12.75">
      <c r="A25" s="202">
        <v>9</v>
      </c>
      <c r="B25" s="203" t="s">
        <v>128</v>
      </c>
      <c r="C25" s="532">
        <v>0</v>
      </c>
      <c r="D25" s="532">
        <v>0</v>
      </c>
      <c r="E25" s="532">
        <v>0</v>
      </c>
      <c r="F25" s="532">
        <v>0</v>
      </c>
      <c r="G25" s="532">
        <v>0</v>
      </c>
      <c r="H25" s="532">
        <v>0</v>
      </c>
      <c r="I25" s="492">
        <f t="shared" si="1"/>
        <v>0</v>
      </c>
      <c r="J25" s="492">
        <f t="shared" si="2"/>
        <v>0</v>
      </c>
      <c r="K25" s="533">
        <f>E25+H25</f>
        <v>0</v>
      </c>
      <c r="L25" s="492">
        <v>0</v>
      </c>
      <c r="M25" s="492">
        <v>0</v>
      </c>
      <c r="N25" s="492">
        <v>0</v>
      </c>
      <c r="O25" s="492">
        <v>0</v>
      </c>
      <c r="P25" s="492">
        <v>0</v>
      </c>
      <c r="Q25" s="492">
        <v>0</v>
      </c>
      <c r="R25" s="493">
        <f t="shared" si="3"/>
        <v>0</v>
      </c>
      <c r="S25" s="493">
        <f t="shared" si="4"/>
        <v>0</v>
      </c>
      <c r="T25" s="533">
        <f>N25+Q25</f>
        <v>0</v>
      </c>
      <c r="U25" s="492">
        <f t="shared" si="0"/>
        <v>0</v>
      </c>
      <c r="V25" s="492">
        <f t="shared" si="5"/>
        <v>0</v>
      </c>
      <c r="W25" s="533">
        <f>T25+K25</f>
        <v>0</v>
      </c>
      <c r="X25" s="523">
        <f t="shared" si="6"/>
        <v>0</v>
      </c>
      <c r="Y25" s="188">
        <f t="shared" si="7"/>
        <v>0</v>
      </c>
    </row>
    <row r="26" spans="1:25" ht="12.75">
      <c r="A26" s="202">
        <v>10</v>
      </c>
      <c r="B26" s="203" t="s">
        <v>129</v>
      </c>
      <c r="C26" s="532">
        <v>0</v>
      </c>
      <c r="D26" s="532">
        <v>0</v>
      </c>
      <c r="E26" s="532">
        <v>0</v>
      </c>
      <c r="F26" s="532">
        <v>0</v>
      </c>
      <c r="G26" s="532">
        <v>0</v>
      </c>
      <c r="H26" s="532">
        <v>0</v>
      </c>
      <c r="I26" s="492">
        <f t="shared" si="1"/>
        <v>0</v>
      </c>
      <c r="J26" s="492">
        <f t="shared" si="2"/>
        <v>0</v>
      </c>
      <c r="K26" s="533">
        <f>E26+H26</f>
        <v>0</v>
      </c>
      <c r="L26" s="492">
        <v>0</v>
      </c>
      <c r="M26" s="492">
        <v>0</v>
      </c>
      <c r="N26" s="492">
        <v>0</v>
      </c>
      <c r="O26" s="492">
        <v>0</v>
      </c>
      <c r="P26" s="492">
        <v>0</v>
      </c>
      <c r="Q26" s="492">
        <v>0</v>
      </c>
      <c r="R26" s="493">
        <f t="shared" si="3"/>
        <v>0</v>
      </c>
      <c r="S26" s="493">
        <f t="shared" si="4"/>
        <v>0</v>
      </c>
      <c r="T26" s="533">
        <f>N26+Q26</f>
        <v>0</v>
      </c>
      <c r="U26" s="492">
        <f t="shared" si="0"/>
        <v>0</v>
      </c>
      <c r="V26" s="492">
        <f t="shared" si="5"/>
        <v>0</v>
      </c>
      <c r="W26" s="533">
        <f>T26+K26</f>
        <v>0</v>
      </c>
      <c r="X26" s="523">
        <f t="shared" si="6"/>
        <v>0</v>
      </c>
      <c r="Y26" s="188">
        <f t="shared" si="7"/>
        <v>0</v>
      </c>
    </row>
    <row r="27" spans="1:25" ht="12.75">
      <c r="A27" s="202">
        <v>11</v>
      </c>
      <c r="B27" s="203" t="s">
        <v>837</v>
      </c>
      <c r="C27" s="532">
        <v>4.07</v>
      </c>
      <c r="D27" s="532">
        <v>2.71</v>
      </c>
      <c r="E27" s="532">
        <f>SUM(E25:E26)</f>
        <v>0</v>
      </c>
      <c r="F27" s="532">
        <v>2.71</v>
      </c>
      <c r="G27" s="532">
        <v>1.81</v>
      </c>
      <c r="H27" s="532">
        <f>SUM(H25:H26)</f>
        <v>0</v>
      </c>
      <c r="I27" s="492">
        <f t="shared" si="1"/>
        <v>6.78</v>
      </c>
      <c r="J27" s="492">
        <f t="shared" si="2"/>
        <v>4.52</v>
      </c>
      <c r="K27" s="534">
        <f>SUM(K25:K26)</f>
        <v>0</v>
      </c>
      <c r="L27" s="532">
        <v>4.07</v>
      </c>
      <c r="M27" s="532">
        <v>2.71</v>
      </c>
      <c r="N27" s="532">
        <f>SUM(N25:N26)</f>
        <v>0</v>
      </c>
      <c r="O27" s="532">
        <v>2.71</v>
      </c>
      <c r="P27" s="532">
        <v>1.81</v>
      </c>
      <c r="Q27" s="532">
        <f>SUM(Q25:Q26)</f>
        <v>0</v>
      </c>
      <c r="R27" s="493">
        <f t="shared" si="3"/>
        <v>6.78</v>
      </c>
      <c r="S27" s="493">
        <f t="shared" si="4"/>
        <v>4.52</v>
      </c>
      <c r="T27" s="534">
        <f>SUM(T25:T26)</f>
        <v>0</v>
      </c>
      <c r="U27" s="492">
        <f t="shared" si="0"/>
        <v>13.56</v>
      </c>
      <c r="V27" s="492">
        <f t="shared" si="5"/>
        <v>9.04</v>
      </c>
      <c r="W27" s="534">
        <f>SUM(W25:W26)</f>
        <v>0</v>
      </c>
      <c r="X27" s="523">
        <f t="shared" si="6"/>
        <v>13.560000000000002</v>
      </c>
      <c r="Y27" s="188">
        <f t="shared" si="7"/>
        <v>9.04</v>
      </c>
    </row>
    <row r="28" spans="1:25" ht="12.75">
      <c r="A28" s="202"/>
      <c r="B28" s="203"/>
      <c r="C28" s="410"/>
      <c r="D28" s="410"/>
      <c r="E28" s="410"/>
      <c r="F28" s="410"/>
      <c r="G28" s="410"/>
      <c r="H28" s="410"/>
      <c r="I28" s="492">
        <f t="shared" si="1"/>
        <v>0</v>
      </c>
      <c r="J28" s="492">
        <f t="shared" si="2"/>
        <v>0</v>
      </c>
      <c r="K28" s="534">
        <f>SUM(K26:K27)</f>
        <v>0</v>
      </c>
      <c r="L28" s="410"/>
      <c r="M28" s="410"/>
      <c r="N28" s="410"/>
      <c r="O28" s="410"/>
      <c r="P28" s="410"/>
      <c r="Q28" s="410"/>
      <c r="R28" s="493">
        <f t="shared" si="3"/>
        <v>0</v>
      </c>
      <c r="S28" s="493">
        <f t="shared" si="4"/>
        <v>0</v>
      </c>
      <c r="T28" s="534">
        <f>SUM(T26:T27)</f>
        <v>0</v>
      </c>
      <c r="U28" s="492">
        <f t="shared" si="0"/>
        <v>0</v>
      </c>
      <c r="V28" s="492">
        <f t="shared" si="5"/>
        <v>0</v>
      </c>
      <c r="W28" s="410">
        <v>0</v>
      </c>
      <c r="X28" s="523">
        <f t="shared" si="6"/>
        <v>0</v>
      </c>
      <c r="Y28" s="188">
        <f t="shared" si="7"/>
        <v>0</v>
      </c>
    </row>
    <row r="29" spans="1:25" ht="12.75">
      <c r="A29" s="334">
        <v>12</v>
      </c>
      <c r="B29" s="203" t="s">
        <v>855</v>
      </c>
      <c r="C29" s="409">
        <v>81</v>
      </c>
      <c r="D29" s="409">
        <v>54</v>
      </c>
      <c r="E29" s="409">
        <v>0</v>
      </c>
      <c r="F29" s="409">
        <v>54</v>
      </c>
      <c r="G29" s="409">
        <v>36</v>
      </c>
      <c r="H29" s="409">
        <v>0</v>
      </c>
      <c r="I29" s="492">
        <f t="shared" si="1"/>
        <v>135</v>
      </c>
      <c r="J29" s="492">
        <f t="shared" si="2"/>
        <v>90</v>
      </c>
      <c r="K29" s="534">
        <f>SUM(K27:K28)</f>
        <v>0</v>
      </c>
      <c r="L29" s="409">
        <v>81</v>
      </c>
      <c r="M29" s="409">
        <v>54</v>
      </c>
      <c r="N29" s="409">
        <v>0</v>
      </c>
      <c r="O29" s="409">
        <v>54</v>
      </c>
      <c r="P29" s="409">
        <v>36</v>
      </c>
      <c r="Q29" s="409">
        <v>0</v>
      </c>
      <c r="R29" s="492">
        <f t="shared" si="3"/>
        <v>135</v>
      </c>
      <c r="S29" s="492">
        <f t="shared" si="4"/>
        <v>90</v>
      </c>
      <c r="T29" s="534">
        <f>SUM(T27:T28)</f>
        <v>0</v>
      </c>
      <c r="U29" s="492">
        <f t="shared" si="0"/>
        <v>270</v>
      </c>
      <c r="V29" s="492">
        <f t="shared" si="5"/>
        <v>180</v>
      </c>
      <c r="W29" s="409">
        <v>0</v>
      </c>
      <c r="X29" s="523">
        <f>C29+D29+L29+M29</f>
        <v>270</v>
      </c>
      <c r="Y29" s="523">
        <f t="shared" si="7"/>
        <v>180</v>
      </c>
    </row>
    <row r="30" spans="1:25" ht="12.75">
      <c r="A30" s="958" t="s">
        <v>17</v>
      </c>
      <c r="B30" s="959"/>
      <c r="C30" s="409">
        <f>SUM(C15:C29)</f>
        <v>4557.499999999999</v>
      </c>
      <c r="D30" s="409">
        <f aca="true" t="shared" si="8" ref="D30:V30">SUM(D15:D29)</f>
        <v>3038.3300000000004</v>
      </c>
      <c r="E30" s="409">
        <f t="shared" si="8"/>
        <v>0</v>
      </c>
      <c r="F30" s="409">
        <f t="shared" si="8"/>
        <v>10803.14</v>
      </c>
      <c r="G30" s="409">
        <f t="shared" si="8"/>
        <v>7202.1</v>
      </c>
      <c r="H30" s="409">
        <f t="shared" si="8"/>
        <v>0</v>
      </c>
      <c r="I30" s="409">
        <f t="shared" si="8"/>
        <v>15360.640000000001</v>
      </c>
      <c r="J30" s="409">
        <f t="shared" si="8"/>
        <v>10240.43</v>
      </c>
      <c r="K30" s="409">
        <f t="shared" si="8"/>
        <v>0</v>
      </c>
      <c r="L30" s="409">
        <f t="shared" si="8"/>
        <v>4222.37</v>
      </c>
      <c r="M30" s="409">
        <f t="shared" si="8"/>
        <v>2814.91</v>
      </c>
      <c r="N30" s="409">
        <f t="shared" si="8"/>
        <v>0</v>
      </c>
      <c r="O30" s="409">
        <f t="shared" si="8"/>
        <v>4217.7300000000005</v>
      </c>
      <c r="P30" s="409">
        <f t="shared" si="8"/>
        <v>2811.82</v>
      </c>
      <c r="Q30" s="409">
        <f t="shared" si="8"/>
        <v>0</v>
      </c>
      <c r="R30" s="409">
        <f t="shared" si="8"/>
        <v>8440.1</v>
      </c>
      <c r="S30" s="409">
        <f t="shared" si="8"/>
        <v>5626.7300000000005</v>
      </c>
      <c r="T30" s="409">
        <f t="shared" si="8"/>
        <v>0</v>
      </c>
      <c r="U30" s="409">
        <f t="shared" si="8"/>
        <v>23800.739999999998</v>
      </c>
      <c r="V30" s="409">
        <f t="shared" si="8"/>
        <v>15867.160000000002</v>
      </c>
      <c r="W30" s="410">
        <f>SUM(W15:W29)</f>
        <v>0</v>
      </c>
      <c r="X30" s="523">
        <f>SUM(X15:X29)</f>
        <v>14633.109999999999</v>
      </c>
      <c r="Y30" s="523">
        <f>SUM(Y15:Y29)</f>
        <v>25034.79</v>
      </c>
    </row>
    <row r="31" spans="1:2" ht="12.75">
      <c r="A31" s="205"/>
      <c r="B31" s="205"/>
    </row>
    <row r="32" ht="12.75">
      <c r="F32" s="523"/>
    </row>
    <row r="33" spans="1:21" ht="15.75">
      <c r="A33" s="206" t="s">
        <v>12</v>
      </c>
      <c r="B33" s="206"/>
      <c r="C33" s="206"/>
      <c r="D33" s="206"/>
      <c r="E33" s="206"/>
      <c r="F33" s="206"/>
      <c r="G33" s="206"/>
      <c r="H33" s="206"/>
      <c r="I33" s="206"/>
      <c r="J33" s="206"/>
      <c r="K33" s="206"/>
      <c r="L33" s="206"/>
      <c r="M33" s="206"/>
      <c r="N33" s="206"/>
      <c r="R33" s="548"/>
      <c r="S33" s="548"/>
      <c r="T33" s="548"/>
      <c r="U33" s="548"/>
    </row>
    <row r="34" spans="1:23" ht="15.75" customHeight="1">
      <c r="A34" s="548"/>
      <c r="B34" s="548"/>
      <c r="C34" s="548"/>
      <c r="D34" s="548"/>
      <c r="E34" s="548"/>
      <c r="F34" s="548"/>
      <c r="G34" s="548"/>
      <c r="H34" s="548"/>
      <c r="I34" s="548"/>
      <c r="J34" s="548"/>
      <c r="K34" s="548"/>
      <c r="L34" s="548"/>
      <c r="M34" s="548"/>
      <c r="N34" s="548"/>
      <c r="O34" s="548"/>
      <c r="P34" s="548"/>
      <c r="R34" s="539"/>
      <c r="S34" s="641" t="s">
        <v>1040</v>
      </c>
      <c r="T34" s="641"/>
      <c r="U34" s="641"/>
      <c r="V34" s="641"/>
      <c r="W34" s="641"/>
    </row>
    <row r="35" spans="1:23" ht="15.75">
      <c r="A35" s="548"/>
      <c r="B35" s="548"/>
      <c r="C35" s="548"/>
      <c r="D35" s="548"/>
      <c r="E35" s="548"/>
      <c r="F35" s="548"/>
      <c r="G35" s="548"/>
      <c r="H35" s="548"/>
      <c r="I35" s="548"/>
      <c r="J35" s="548"/>
      <c r="K35" s="548"/>
      <c r="L35" s="548"/>
      <c r="M35" s="548"/>
      <c r="N35" s="548"/>
      <c r="O35" s="548"/>
      <c r="P35" s="548"/>
      <c r="Q35" s="539"/>
      <c r="R35" s="539"/>
      <c r="S35" s="641"/>
      <c r="T35" s="641"/>
      <c r="U35" s="641"/>
      <c r="V35" s="641"/>
      <c r="W35" s="641"/>
    </row>
    <row r="36" spans="17:23" ht="23.25" customHeight="1">
      <c r="Q36" s="539"/>
      <c r="R36" s="539"/>
      <c r="S36" s="641"/>
      <c r="T36" s="641"/>
      <c r="U36" s="641"/>
      <c r="V36" s="641"/>
      <c r="W36" s="641"/>
    </row>
  </sheetData>
  <sheetProtection/>
  <mergeCells count="20">
    <mergeCell ref="A30:B30"/>
    <mergeCell ref="A24:B24"/>
    <mergeCell ref="A14:B14"/>
    <mergeCell ref="O11:Q11"/>
    <mergeCell ref="V9:W9"/>
    <mergeCell ref="A10:A11"/>
    <mergeCell ref="B10:B11"/>
    <mergeCell ref="C10:K10"/>
    <mergeCell ref="L10:T10"/>
    <mergeCell ref="U10:W11"/>
    <mergeCell ref="S34:W36"/>
    <mergeCell ref="R11:T11"/>
    <mergeCell ref="O1:U1"/>
    <mergeCell ref="B4:U4"/>
    <mergeCell ref="B6:U6"/>
    <mergeCell ref="A8:B8"/>
    <mergeCell ref="C11:E11"/>
    <mergeCell ref="F11:H11"/>
    <mergeCell ref="I11:K11"/>
    <mergeCell ref="L11:N11"/>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75" r:id="rId1"/>
  <colBreaks count="1" manualBreakCount="1">
    <brk id="23" max="65535" man="1"/>
  </colBreaks>
</worksheet>
</file>

<file path=xl/worksheets/sheet69.xml><?xml version="1.0" encoding="utf-8"?>
<worksheet xmlns="http://schemas.openxmlformats.org/spreadsheetml/2006/main" xmlns:r="http://schemas.openxmlformats.org/officeDocument/2006/relationships">
  <sheetPr>
    <pageSetUpPr fitToPage="1"/>
  </sheetPr>
  <dimension ref="A1:P41"/>
  <sheetViews>
    <sheetView view="pageBreakPreview" zoomScale="78" zoomScaleSheetLayoutView="78" zoomScalePageLayoutView="0" workbookViewId="0" topLeftCell="A10">
      <selection activeCell="I32" sqref="I32:M34"/>
    </sheetView>
  </sheetViews>
  <sheetFormatPr defaultColWidth="9.140625" defaultRowHeight="12.75"/>
  <cols>
    <col min="1" max="1" width="7.421875" style="179" customWidth="1"/>
    <col min="2" max="2" width="17.140625" style="179" customWidth="1"/>
    <col min="3" max="3" width="11.00390625" style="179" customWidth="1"/>
    <col min="4" max="4" width="10.00390625" style="179" customWidth="1"/>
    <col min="5" max="5" width="11.8515625" style="179" customWidth="1"/>
    <col min="6" max="6" width="12.140625" style="179" customWidth="1"/>
    <col min="7" max="7" width="13.28125" style="179" customWidth="1"/>
    <col min="8" max="8" width="14.57421875" style="179" customWidth="1"/>
    <col min="9" max="9" width="12.7109375" style="179" customWidth="1"/>
    <col min="10" max="10" width="14.00390625" style="179" customWidth="1"/>
    <col min="11" max="11" width="13.28125" style="179" customWidth="1"/>
    <col min="12" max="12" width="16.8515625" style="179" customWidth="1"/>
    <col min="13" max="16384" width="9.140625" style="179" customWidth="1"/>
  </cols>
  <sheetData>
    <row r="1" spans="5:10" s="93" customFormat="1" ht="12.75">
      <c r="E1" s="985"/>
      <c r="F1" s="985"/>
      <c r="G1" s="985"/>
      <c r="H1" s="985"/>
      <c r="I1" s="985"/>
      <c r="J1" s="320" t="s">
        <v>669</v>
      </c>
    </row>
    <row r="2" spans="1:10" s="93" customFormat="1" ht="15">
      <c r="A2" s="986" t="s">
        <v>0</v>
      </c>
      <c r="B2" s="986"/>
      <c r="C2" s="986"/>
      <c r="D2" s="986"/>
      <c r="E2" s="986"/>
      <c r="F2" s="986"/>
      <c r="G2" s="986"/>
      <c r="H2" s="986"/>
      <c r="I2" s="986"/>
      <c r="J2" s="986"/>
    </row>
    <row r="3" spans="1:10" s="93" customFormat="1" ht="20.25">
      <c r="A3" s="683" t="s">
        <v>697</v>
      </c>
      <c r="B3" s="683"/>
      <c r="C3" s="683"/>
      <c r="D3" s="683"/>
      <c r="E3" s="683"/>
      <c r="F3" s="683"/>
      <c r="G3" s="683"/>
      <c r="H3" s="683"/>
      <c r="I3" s="683"/>
      <c r="J3" s="683"/>
    </row>
    <row r="4" s="93" customFormat="1" ht="14.25" customHeight="1"/>
    <row r="5" spans="1:12" ht="19.5" customHeight="1">
      <c r="A5" s="988" t="s">
        <v>771</v>
      </c>
      <c r="B5" s="988"/>
      <c r="C5" s="988"/>
      <c r="D5" s="988"/>
      <c r="E5" s="988"/>
      <c r="F5" s="988"/>
      <c r="G5" s="988"/>
      <c r="H5" s="988"/>
      <c r="I5" s="988"/>
      <c r="J5" s="988"/>
      <c r="K5" s="988"/>
      <c r="L5" s="988"/>
    </row>
    <row r="6" spans="1:10" ht="13.5" customHeight="1">
      <c r="A6" s="321"/>
      <c r="B6" s="321"/>
      <c r="C6" s="321"/>
      <c r="D6" s="321"/>
      <c r="E6" s="321"/>
      <c r="F6" s="321"/>
      <c r="G6" s="321"/>
      <c r="H6" s="321"/>
      <c r="I6" s="321"/>
      <c r="J6" s="321"/>
    </row>
    <row r="7" ht="0.75" customHeight="1"/>
    <row r="8" spans="1:12" ht="12.75">
      <c r="A8" s="987" t="s">
        <v>670</v>
      </c>
      <c r="B8" s="987"/>
      <c r="C8" s="322"/>
      <c r="H8" s="989" t="s">
        <v>774</v>
      </c>
      <c r="I8" s="989"/>
      <c r="J8" s="989"/>
      <c r="K8" s="989"/>
      <c r="L8" s="989"/>
    </row>
    <row r="9" spans="1:16" ht="18" customHeight="1">
      <c r="A9" s="812" t="s">
        <v>2</v>
      </c>
      <c r="B9" s="812" t="s">
        <v>36</v>
      </c>
      <c r="C9" s="975" t="s">
        <v>671</v>
      </c>
      <c r="D9" s="975"/>
      <c r="E9" s="975" t="s">
        <v>124</v>
      </c>
      <c r="F9" s="975"/>
      <c r="G9" s="975" t="s">
        <v>672</v>
      </c>
      <c r="H9" s="975"/>
      <c r="I9" s="975" t="s">
        <v>125</v>
      </c>
      <c r="J9" s="975"/>
      <c r="K9" s="975" t="s">
        <v>126</v>
      </c>
      <c r="L9" s="975"/>
      <c r="O9" s="323"/>
      <c r="P9" s="324"/>
    </row>
    <row r="10" spans="1:12" ht="44.25" customHeight="1">
      <c r="A10" s="812"/>
      <c r="B10" s="812"/>
      <c r="C10" s="98" t="s">
        <v>673</v>
      </c>
      <c r="D10" s="98" t="s">
        <v>674</v>
      </c>
      <c r="E10" s="98" t="s">
        <v>675</v>
      </c>
      <c r="F10" s="98" t="s">
        <v>676</v>
      </c>
      <c r="G10" s="98" t="s">
        <v>675</v>
      </c>
      <c r="H10" s="98" t="s">
        <v>676</v>
      </c>
      <c r="I10" s="98" t="s">
        <v>673</v>
      </c>
      <c r="J10" s="98" t="s">
        <v>674</v>
      </c>
      <c r="K10" s="98" t="s">
        <v>673</v>
      </c>
      <c r="L10" s="98" t="s">
        <v>674</v>
      </c>
    </row>
    <row r="11" spans="1:12" ht="12.75">
      <c r="A11" s="98">
        <v>1</v>
      </c>
      <c r="B11" s="98">
        <v>2</v>
      </c>
      <c r="C11" s="98">
        <v>3</v>
      </c>
      <c r="D11" s="98">
        <v>4</v>
      </c>
      <c r="E11" s="98">
        <v>5</v>
      </c>
      <c r="F11" s="98">
        <v>6</v>
      </c>
      <c r="G11" s="98">
        <v>7</v>
      </c>
      <c r="H11" s="98">
        <v>8</v>
      </c>
      <c r="I11" s="98">
        <v>9</v>
      </c>
      <c r="J11" s="98">
        <v>10</v>
      </c>
      <c r="K11" s="98">
        <v>11</v>
      </c>
      <c r="L11" s="98">
        <v>12</v>
      </c>
    </row>
    <row r="12" spans="1:12" ht="12.75">
      <c r="A12" s="325">
        <v>1</v>
      </c>
      <c r="B12" s="323"/>
      <c r="C12" s="323"/>
      <c r="D12" s="323"/>
      <c r="E12" s="323"/>
      <c r="F12" s="323"/>
      <c r="G12" s="323"/>
      <c r="H12" s="323"/>
      <c r="I12" s="323"/>
      <c r="J12" s="323"/>
      <c r="K12" s="323"/>
      <c r="L12" s="323"/>
    </row>
    <row r="13" spans="1:12" ht="12.75">
      <c r="A13" s="325">
        <v>2</v>
      </c>
      <c r="B13" s="323"/>
      <c r="C13" s="323"/>
      <c r="D13" s="323"/>
      <c r="E13" s="323"/>
      <c r="F13" s="323"/>
      <c r="G13" s="323"/>
      <c r="H13" s="323"/>
      <c r="I13" s="323"/>
      <c r="J13" s="323"/>
      <c r="K13" s="323"/>
      <c r="L13" s="323"/>
    </row>
    <row r="14" spans="1:12" ht="12.75">
      <c r="A14" s="325">
        <v>3</v>
      </c>
      <c r="B14" s="323"/>
      <c r="C14" s="323"/>
      <c r="D14" s="323"/>
      <c r="E14" s="323" t="s">
        <v>11</v>
      </c>
      <c r="F14" s="323"/>
      <c r="G14" s="323"/>
      <c r="H14" s="323"/>
      <c r="I14" s="323"/>
      <c r="J14" s="323"/>
      <c r="K14" s="323"/>
      <c r="L14" s="323"/>
    </row>
    <row r="15" spans="1:12" ht="12.75">
      <c r="A15" s="325">
        <v>4</v>
      </c>
      <c r="B15" s="323"/>
      <c r="C15" s="323"/>
      <c r="D15" s="323"/>
      <c r="E15" s="976" t="s">
        <v>879</v>
      </c>
      <c r="F15" s="977"/>
      <c r="G15" s="977"/>
      <c r="H15" s="977"/>
      <c r="I15" s="977"/>
      <c r="J15" s="978"/>
      <c r="K15" s="323"/>
      <c r="L15" s="323"/>
    </row>
    <row r="16" spans="1:12" ht="12.75">
      <c r="A16" s="325">
        <v>5</v>
      </c>
      <c r="B16" s="323"/>
      <c r="C16" s="323"/>
      <c r="D16" s="323"/>
      <c r="E16" s="979"/>
      <c r="F16" s="980"/>
      <c r="G16" s="980"/>
      <c r="H16" s="980"/>
      <c r="I16" s="980"/>
      <c r="J16" s="981"/>
      <c r="K16" s="323"/>
      <c r="L16" s="323"/>
    </row>
    <row r="17" spans="1:12" ht="12.75">
      <c r="A17" s="325">
        <v>6</v>
      </c>
      <c r="B17" s="323"/>
      <c r="C17" s="323"/>
      <c r="D17" s="323"/>
      <c r="E17" s="979"/>
      <c r="F17" s="980"/>
      <c r="G17" s="980"/>
      <c r="H17" s="980"/>
      <c r="I17" s="980"/>
      <c r="J17" s="981"/>
      <c r="K17" s="323"/>
      <c r="L17" s="323"/>
    </row>
    <row r="18" spans="1:12" ht="12.75">
      <c r="A18" s="325">
        <v>7</v>
      </c>
      <c r="B18" s="323"/>
      <c r="C18" s="323"/>
      <c r="D18" s="323"/>
      <c r="E18" s="979"/>
      <c r="F18" s="980"/>
      <c r="G18" s="980"/>
      <c r="H18" s="980"/>
      <c r="I18" s="980"/>
      <c r="J18" s="981"/>
      <c r="K18" s="323"/>
      <c r="L18" s="323"/>
    </row>
    <row r="19" spans="1:12" ht="12.75">
      <c r="A19" s="325">
        <v>8</v>
      </c>
      <c r="B19" s="323"/>
      <c r="C19" s="323"/>
      <c r="D19" s="323"/>
      <c r="E19" s="979"/>
      <c r="F19" s="980"/>
      <c r="G19" s="980"/>
      <c r="H19" s="980"/>
      <c r="I19" s="980"/>
      <c r="J19" s="981"/>
      <c r="K19" s="323"/>
      <c r="L19" s="323"/>
    </row>
    <row r="20" spans="1:12" ht="12.75">
      <c r="A20" s="325">
        <v>9</v>
      </c>
      <c r="B20" s="323"/>
      <c r="C20" s="323"/>
      <c r="D20" s="323"/>
      <c r="E20" s="979"/>
      <c r="F20" s="980"/>
      <c r="G20" s="980"/>
      <c r="H20" s="980"/>
      <c r="I20" s="980"/>
      <c r="J20" s="981"/>
      <c r="K20" s="323"/>
      <c r="L20" s="323"/>
    </row>
    <row r="21" spans="1:12" ht="12.75">
      <c r="A21" s="325">
        <v>10</v>
      </c>
      <c r="B21" s="323"/>
      <c r="C21" s="323"/>
      <c r="D21" s="323"/>
      <c r="E21" s="979"/>
      <c r="F21" s="980"/>
      <c r="G21" s="980"/>
      <c r="H21" s="980"/>
      <c r="I21" s="980"/>
      <c r="J21" s="981"/>
      <c r="K21" s="323"/>
      <c r="L21" s="323"/>
    </row>
    <row r="22" spans="1:12" ht="12.75">
      <c r="A22" s="325">
        <v>11</v>
      </c>
      <c r="B22" s="323"/>
      <c r="C22" s="323"/>
      <c r="D22" s="323"/>
      <c r="E22" s="979"/>
      <c r="F22" s="980"/>
      <c r="G22" s="980"/>
      <c r="H22" s="980"/>
      <c r="I22" s="980"/>
      <c r="J22" s="981"/>
      <c r="K22" s="323"/>
      <c r="L22" s="323"/>
    </row>
    <row r="23" spans="1:12" ht="12.75">
      <c r="A23" s="325">
        <v>12</v>
      </c>
      <c r="B23" s="323"/>
      <c r="C23" s="323"/>
      <c r="D23" s="323"/>
      <c r="E23" s="979"/>
      <c r="F23" s="980"/>
      <c r="G23" s="980"/>
      <c r="H23" s="980"/>
      <c r="I23" s="980"/>
      <c r="J23" s="981"/>
      <c r="K23" s="323"/>
      <c r="L23" s="323"/>
    </row>
    <row r="24" spans="1:12" ht="12.75">
      <c r="A24" s="325">
        <v>13</v>
      </c>
      <c r="B24" s="323"/>
      <c r="C24" s="323"/>
      <c r="D24" s="323"/>
      <c r="E24" s="979"/>
      <c r="F24" s="980"/>
      <c r="G24" s="980"/>
      <c r="H24" s="980"/>
      <c r="I24" s="980"/>
      <c r="J24" s="981"/>
      <c r="K24" s="323"/>
      <c r="L24" s="323"/>
    </row>
    <row r="25" spans="1:12" ht="12.75">
      <c r="A25" s="325">
        <v>14</v>
      </c>
      <c r="B25" s="323"/>
      <c r="C25" s="323"/>
      <c r="D25" s="323"/>
      <c r="E25" s="982"/>
      <c r="F25" s="983"/>
      <c r="G25" s="983"/>
      <c r="H25" s="983"/>
      <c r="I25" s="983"/>
      <c r="J25" s="984"/>
      <c r="K25" s="323"/>
      <c r="L25" s="323"/>
    </row>
    <row r="26" spans="1:12" ht="12.75">
      <c r="A26" s="326" t="s">
        <v>7</v>
      </c>
      <c r="B26" s="323"/>
      <c r="C26" s="323"/>
      <c r="D26" s="323"/>
      <c r="E26" s="323"/>
      <c r="F26" s="323"/>
      <c r="G26" s="323"/>
      <c r="H26" s="323"/>
      <c r="I26" s="323"/>
      <c r="J26" s="323"/>
      <c r="K26" s="323"/>
      <c r="L26" s="323"/>
    </row>
    <row r="27" spans="1:12" ht="12.75">
      <c r="A27" s="326" t="s">
        <v>7</v>
      </c>
      <c r="B27" s="323"/>
      <c r="C27" s="323"/>
      <c r="D27" s="323"/>
      <c r="E27" s="323"/>
      <c r="F27" s="323"/>
      <c r="G27" s="323"/>
      <c r="H27" s="323"/>
      <c r="I27" s="323"/>
      <c r="J27" s="323"/>
      <c r="K27" s="323"/>
      <c r="L27" s="323"/>
    </row>
    <row r="28" spans="1:12" ht="12.75">
      <c r="A28" s="97" t="s">
        <v>17</v>
      </c>
      <c r="B28" s="327"/>
      <c r="C28" s="327"/>
      <c r="D28" s="323"/>
      <c r="E28" s="323"/>
      <c r="F28" s="323"/>
      <c r="G28" s="323"/>
      <c r="H28" s="323"/>
      <c r="I28" s="323"/>
      <c r="J28" s="323"/>
      <c r="K28" s="323"/>
      <c r="L28" s="323"/>
    </row>
    <row r="29" spans="1:10" ht="12.75">
      <c r="A29" s="102"/>
      <c r="B29" s="129"/>
      <c r="C29" s="129"/>
      <c r="D29" s="324"/>
      <c r="E29" s="324"/>
      <c r="F29" s="324"/>
      <c r="G29" s="324"/>
      <c r="H29" s="324"/>
      <c r="I29" s="324"/>
      <c r="J29" s="324"/>
    </row>
    <row r="30" spans="1:10" ht="12.75">
      <c r="A30" s="102"/>
      <c r="B30" s="129"/>
      <c r="C30" s="129"/>
      <c r="D30" s="324"/>
      <c r="E30" s="324"/>
      <c r="F30" s="324"/>
      <c r="G30" s="324"/>
      <c r="H30" s="324"/>
      <c r="I30" s="324"/>
      <c r="J30" s="324"/>
    </row>
    <row r="31" spans="1:10" ht="12.75">
      <c r="A31" s="102"/>
      <c r="B31" s="129"/>
      <c r="C31" s="129"/>
      <c r="D31" s="324"/>
      <c r="E31" s="324"/>
      <c r="F31" s="324"/>
      <c r="G31" s="324"/>
      <c r="H31" s="324"/>
      <c r="I31" s="324"/>
      <c r="J31" s="324"/>
    </row>
    <row r="32" spans="1:13" ht="15.75" customHeight="1">
      <c r="A32" s="105" t="s">
        <v>12</v>
      </c>
      <c r="B32" s="105"/>
      <c r="C32" s="105"/>
      <c r="D32" s="105"/>
      <c r="E32" s="105"/>
      <c r="F32" s="105"/>
      <c r="G32" s="105"/>
      <c r="I32" s="641" t="s">
        <v>1040</v>
      </c>
      <c r="J32" s="641"/>
      <c r="K32" s="641"/>
      <c r="L32" s="641"/>
      <c r="M32" s="641"/>
    </row>
    <row r="33" spans="1:13" ht="12.75" customHeight="1">
      <c r="A33" s="546"/>
      <c r="B33" s="546"/>
      <c r="C33" s="546"/>
      <c r="D33" s="546"/>
      <c r="E33" s="546"/>
      <c r="F33" s="546"/>
      <c r="G33" s="546"/>
      <c r="H33" s="546"/>
      <c r="I33" s="641"/>
      <c r="J33" s="641"/>
      <c r="K33" s="641"/>
      <c r="L33" s="641"/>
      <c r="M33" s="641"/>
    </row>
    <row r="34" spans="1:13" ht="26.25" customHeight="1">
      <c r="A34" s="328"/>
      <c r="B34" s="328"/>
      <c r="C34" s="328"/>
      <c r="D34" s="328"/>
      <c r="E34" s="328"/>
      <c r="F34" s="328"/>
      <c r="G34" s="328"/>
      <c r="H34" s="546"/>
      <c r="I34" s="641"/>
      <c r="J34" s="641"/>
      <c r="K34" s="641"/>
      <c r="L34" s="641"/>
      <c r="M34" s="641"/>
    </row>
    <row r="35" spans="1:10" ht="12.75">
      <c r="A35" s="105"/>
      <c r="B35" s="105"/>
      <c r="C35" s="105"/>
      <c r="E35" s="105"/>
      <c r="H35" s="290"/>
      <c r="I35" s="290"/>
      <c r="J35" s="290"/>
    </row>
    <row r="39" spans="1:10" ht="12.75">
      <c r="A39" s="974"/>
      <c r="B39" s="974"/>
      <c r="C39" s="974"/>
      <c r="D39" s="974"/>
      <c r="E39" s="974"/>
      <c r="F39" s="974"/>
      <c r="G39" s="974"/>
      <c r="H39" s="974"/>
      <c r="I39" s="974"/>
      <c r="J39" s="974"/>
    </row>
    <row r="41" spans="1:10" ht="12.75">
      <c r="A41" s="974"/>
      <c r="B41" s="974"/>
      <c r="C41" s="974"/>
      <c r="D41" s="974"/>
      <c r="E41" s="974"/>
      <c r="F41" s="974"/>
      <c r="G41" s="974"/>
      <c r="H41" s="974"/>
      <c r="I41" s="974"/>
      <c r="J41" s="974"/>
    </row>
  </sheetData>
  <sheetProtection/>
  <mergeCells count="17">
    <mergeCell ref="K9:L9"/>
    <mergeCell ref="E1:I1"/>
    <mergeCell ref="A2:J2"/>
    <mergeCell ref="A3:J3"/>
    <mergeCell ref="A8:B8"/>
    <mergeCell ref="A5:L5"/>
    <mergeCell ref="H8:L8"/>
    <mergeCell ref="A41:J41"/>
    <mergeCell ref="A9:A10"/>
    <mergeCell ref="B9:B10"/>
    <mergeCell ref="C9:D9"/>
    <mergeCell ref="E9:F9"/>
    <mergeCell ref="G9:H9"/>
    <mergeCell ref="I9:J9"/>
    <mergeCell ref="I32:M34"/>
    <mergeCell ref="A39:J39"/>
    <mergeCell ref="E15:J25"/>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L41"/>
  <sheetViews>
    <sheetView view="pageBreakPreview" zoomScaleNormal="90" zoomScaleSheetLayoutView="100" zoomScalePageLayoutView="0" workbookViewId="0" topLeftCell="A8">
      <selection activeCell="D30" sqref="D30:E30"/>
    </sheetView>
  </sheetViews>
  <sheetFormatPr defaultColWidth="9.140625" defaultRowHeight="12.75"/>
  <cols>
    <col min="1" max="1" width="8.28125" style="0" customWidth="1"/>
    <col min="2" max="2" width="15.57421875" style="0" customWidth="1"/>
    <col min="3" max="3" width="17.28125" style="0" customWidth="1"/>
    <col min="4" max="4" width="21.00390625" style="0" customWidth="1"/>
    <col min="5" max="5" width="21.140625" style="0" customWidth="1"/>
    <col min="6" max="6" width="20.7109375" style="0" customWidth="1"/>
    <col min="7" max="7" width="23.57421875" style="0" customWidth="1"/>
    <col min="8" max="8" width="22.7109375" style="0" customWidth="1"/>
    <col min="9" max="9" width="0.42578125" style="0" customWidth="1"/>
    <col min="10" max="12" width="9.140625" style="0" hidden="1" customWidth="1"/>
  </cols>
  <sheetData>
    <row r="1" spans="1:8" ht="18">
      <c r="A1" s="689" t="s">
        <v>0</v>
      </c>
      <c r="B1" s="689"/>
      <c r="C1" s="689"/>
      <c r="D1" s="689"/>
      <c r="E1" s="689"/>
      <c r="F1" s="689"/>
      <c r="G1" s="689"/>
      <c r="H1" s="216" t="s">
        <v>253</v>
      </c>
    </row>
    <row r="2" spans="1:8" ht="21">
      <c r="A2" s="690" t="s">
        <v>697</v>
      </c>
      <c r="B2" s="690"/>
      <c r="C2" s="690"/>
      <c r="D2" s="690"/>
      <c r="E2" s="690"/>
      <c r="F2" s="690"/>
      <c r="G2" s="690"/>
      <c r="H2" s="690"/>
    </row>
    <row r="3" spans="1:2" ht="15">
      <c r="A3" s="218"/>
      <c r="B3" s="218"/>
    </row>
    <row r="4" spans="1:8" ht="18" customHeight="1">
      <c r="A4" s="691" t="s">
        <v>738</v>
      </c>
      <c r="B4" s="691"/>
      <c r="C4" s="691"/>
      <c r="D4" s="691"/>
      <c r="E4" s="691"/>
      <c r="F4" s="691"/>
      <c r="G4" s="691"/>
      <c r="H4" s="691"/>
    </row>
    <row r="5" spans="1:2" ht="15">
      <c r="A5" s="219" t="s">
        <v>254</v>
      </c>
      <c r="B5" s="219"/>
    </row>
    <row r="6" spans="1:8" ht="15">
      <c r="A6" s="219"/>
      <c r="B6" s="219"/>
      <c r="G6" s="692" t="s">
        <v>776</v>
      </c>
      <c r="H6" s="692"/>
    </row>
    <row r="7" spans="1:8" ht="59.25" customHeight="1">
      <c r="A7" s="335" t="s">
        <v>2</v>
      </c>
      <c r="B7" s="335" t="s">
        <v>3</v>
      </c>
      <c r="C7" s="221" t="s">
        <v>255</v>
      </c>
      <c r="D7" s="221" t="s">
        <v>256</v>
      </c>
      <c r="E7" s="221" t="s">
        <v>257</v>
      </c>
      <c r="F7" s="221" t="s">
        <v>258</v>
      </c>
      <c r="G7" s="221" t="s">
        <v>259</v>
      </c>
      <c r="H7" s="221" t="s">
        <v>260</v>
      </c>
    </row>
    <row r="8" spans="1:8" s="216" customFormat="1" ht="15">
      <c r="A8" s="222" t="s">
        <v>261</v>
      </c>
      <c r="B8" s="222" t="s">
        <v>262</v>
      </c>
      <c r="C8" s="222" t="s">
        <v>263</v>
      </c>
      <c r="D8" s="222" t="s">
        <v>264</v>
      </c>
      <c r="E8" s="222" t="s">
        <v>265</v>
      </c>
      <c r="F8" s="222" t="s">
        <v>266</v>
      </c>
      <c r="G8" s="222" t="s">
        <v>267</v>
      </c>
      <c r="H8" s="222" t="s">
        <v>268</v>
      </c>
    </row>
    <row r="9" spans="1:8" ht="12.75">
      <c r="A9" s="8">
        <v>1</v>
      </c>
      <c r="B9" s="9" t="s">
        <v>886</v>
      </c>
      <c r="C9" s="398">
        <v>483</v>
      </c>
      <c r="D9" s="398">
        <v>137</v>
      </c>
      <c r="E9" s="398">
        <v>155</v>
      </c>
      <c r="F9" s="398">
        <f>SUM(C9:E9)</f>
        <v>775</v>
      </c>
      <c r="G9" s="398">
        <v>775</v>
      </c>
      <c r="H9" s="8"/>
    </row>
    <row r="10" spans="1:8" ht="12.75">
      <c r="A10" s="8">
        <v>2</v>
      </c>
      <c r="B10" s="9" t="s">
        <v>887</v>
      </c>
      <c r="C10" s="398">
        <v>656</v>
      </c>
      <c r="D10" s="398">
        <v>158</v>
      </c>
      <c r="E10" s="398">
        <v>308</v>
      </c>
      <c r="F10" s="398">
        <f aca="true" t="shared" si="0" ref="F10:F29">SUM(C10:E10)</f>
        <v>1122</v>
      </c>
      <c r="G10" s="398">
        <v>1120</v>
      </c>
      <c r="H10" s="19" t="s">
        <v>917</v>
      </c>
    </row>
    <row r="11" spans="1:8" ht="12.75">
      <c r="A11" s="8">
        <v>3</v>
      </c>
      <c r="B11" s="9" t="s">
        <v>888</v>
      </c>
      <c r="C11" s="398">
        <v>248</v>
      </c>
      <c r="D11" s="398">
        <v>47</v>
      </c>
      <c r="E11" s="398">
        <v>93</v>
      </c>
      <c r="F11" s="398">
        <f t="shared" si="0"/>
        <v>388</v>
      </c>
      <c r="G11" s="398">
        <v>388</v>
      </c>
      <c r="H11" s="8"/>
    </row>
    <row r="12" spans="1:8" ht="12.75">
      <c r="A12" s="8">
        <v>4</v>
      </c>
      <c r="B12" s="9" t="s">
        <v>889</v>
      </c>
      <c r="C12" s="398">
        <v>387</v>
      </c>
      <c r="D12" s="398">
        <v>87</v>
      </c>
      <c r="E12" s="398">
        <v>144</v>
      </c>
      <c r="F12" s="398">
        <f t="shared" si="0"/>
        <v>618</v>
      </c>
      <c r="G12" s="398">
        <v>618</v>
      </c>
      <c r="H12" s="8"/>
    </row>
    <row r="13" spans="1:8" ht="12.75">
      <c r="A13" s="8">
        <v>5</v>
      </c>
      <c r="B13" s="9" t="s">
        <v>890</v>
      </c>
      <c r="C13" s="398">
        <v>389</v>
      </c>
      <c r="D13" s="398">
        <v>88</v>
      </c>
      <c r="E13" s="398">
        <v>121</v>
      </c>
      <c r="F13" s="398">
        <f t="shared" si="0"/>
        <v>598</v>
      </c>
      <c r="G13" s="398">
        <v>598</v>
      </c>
      <c r="H13" s="8"/>
    </row>
    <row r="14" spans="1:8" ht="12.75">
      <c r="A14" s="8">
        <v>6</v>
      </c>
      <c r="B14" s="9" t="s">
        <v>891</v>
      </c>
      <c r="C14" s="398">
        <v>502</v>
      </c>
      <c r="D14" s="398">
        <v>97</v>
      </c>
      <c r="E14" s="398">
        <v>269</v>
      </c>
      <c r="F14" s="398">
        <f t="shared" si="0"/>
        <v>868</v>
      </c>
      <c r="G14" s="398">
        <v>868</v>
      </c>
      <c r="H14" s="8"/>
    </row>
    <row r="15" spans="1:8" ht="12.75">
      <c r="A15" s="8">
        <v>7</v>
      </c>
      <c r="B15" s="9" t="s">
        <v>892</v>
      </c>
      <c r="C15" s="398">
        <v>297</v>
      </c>
      <c r="D15" s="398">
        <v>54</v>
      </c>
      <c r="E15" s="398">
        <v>176</v>
      </c>
      <c r="F15" s="398">
        <f t="shared" si="0"/>
        <v>527</v>
      </c>
      <c r="G15" s="398">
        <v>527</v>
      </c>
      <c r="H15" s="8"/>
    </row>
    <row r="16" spans="1:8" ht="12.75">
      <c r="A16" s="8">
        <v>8</v>
      </c>
      <c r="B16" s="9" t="s">
        <v>893</v>
      </c>
      <c r="C16" s="398">
        <v>431</v>
      </c>
      <c r="D16" s="398">
        <v>105</v>
      </c>
      <c r="E16" s="398">
        <v>209</v>
      </c>
      <c r="F16" s="398">
        <f t="shared" si="0"/>
        <v>745</v>
      </c>
      <c r="G16" s="398">
        <v>745</v>
      </c>
      <c r="H16" s="8"/>
    </row>
    <row r="17" spans="1:8" ht="12.75">
      <c r="A17" s="8">
        <v>9</v>
      </c>
      <c r="B17" s="9" t="s">
        <v>894</v>
      </c>
      <c r="C17" s="398">
        <v>371</v>
      </c>
      <c r="D17" s="398">
        <v>74</v>
      </c>
      <c r="E17" s="398">
        <v>149</v>
      </c>
      <c r="F17" s="398">
        <f t="shared" si="0"/>
        <v>594</v>
      </c>
      <c r="G17" s="398">
        <v>594</v>
      </c>
      <c r="H17" s="8"/>
    </row>
    <row r="18" spans="1:8" ht="12.75">
      <c r="A18" s="8">
        <v>10</v>
      </c>
      <c r="B18" s="9" t="s">
        <v>895</v>
      </c>
      <c r="C18" s="398">
        <v>488</v>
      </c>
      <c r="D18" s="398">
        <v>121</v>
      </c>
      <c r="E18" s="398">
        <v>170</v>
      </c>
      <c r="F18" s="398">
        <f t="shared" si="0"/>
        <v>779</v>
      </c>
      <c r="G18" s="398">
        <v>779</v>
      </c>
      <c r="H18" s="8"/>
    </row>
    <row r="19" spans="1:8" ht="38.25">
      <c r="A19" s="8">
        <v>11</v>
      </c>
      <c r="B19" s="9" t="s">
        <v>896</v>
      </c>
      <c r="C19" s="398">
        <v>489</v>
      </c>
      <c r="D19" s="398">
        <v>183</v>
      </c>
      <c r="E19" s="398">
        <v>116</v>
      </c>
      <c r="F19" s="398">
        <f t="shared" si="0"/>
        <v>788</v>
      </c>
      <c r="G19" s="398">
        <v>787</v>
      </c>
      <c r="H19" s="399" t="s">
        <v>1006</v>
      </c>
    </row>
    <row r="20" spans="1:8" ht="12.75">
      <c r="A20" s="8">
        <v>12</v>
      </c>
      <c r="B20" s="9" t="s">
        <v>897</v>
      </c>
      <c r="C20" s="398">
        <v>469</v>
      </c>
      <c r="D20" s="398">
        <v>132</v>
      </c>
      <c r="E20" s="398">
        <v>145</v>
      </c>
      <c r="F20" s="398">
        <f t="shared" si="0"/>
        <v>746</v>
      </c>
      <c r="G20" s="398">
        <v>746</v>
      </c>
      <c r="H20" s="8"/>
    </row>
    <row r="21" spans="1:8" ht="12.75">
      <c r="A21" s="8">
        <v>13</v>
      </c>
      <c r="B21" s="9" t="s">
        <v>898</v>
      </c>
      <c r="C21" s="398">
        <v>479</v>
      </c>
      <c r="D21" s="398">
        <v>267</v>
      </c>
      <c r="E21" s="398">
        <v>89</v>
      </c>
      <c r="F21" s="398">
        <f t="shared" si="0"/>
        <v>835</v>
      </c>
      <c r="G21" s="398">
        <v>835</v>
      </c>
      <c r="H21" s="8"/>
    </row>
    <row r="22" spans="1:8" ht="12.75">
      <c r="A22" s="8">
        <v>14</v>
      </c>
      <c r="B22" s="9" t="s">
        <v>899</v>
      </c>
      <c r="C22" s="398">
        <v>361</v>
      </c>
      <c r="D22" s="398">
        <v>144</v>
      </c>
      <c r="E22" s="398">
        <v>106</v>
      </c>
      <c r="F22" s="398">
        <f t="shared" si="0"/>
        <v>611</v>
      </c>
      <c r="G22" s="398">
        <v>611</v>
      </c>
      <c r="H22" s="8"/>
    </row>
    <row r="23" spans="1:8" ht="12.75">
      <c r="A23" s="8">
        <v>15</v>
      </c>
      <c r="B23" s="9" t="s">
        <v>900</v>
      </c>
      <c r="C23" s="398">
        <v>275</v>
      </c>
      <c r="D23" s="398">
        <v>80</v>
      </c>
      <c r="E23" s="398">
        <v>63</v>
      </c>
      <c r="F23" s="398">
        <f t="shared" si="0"/>
        <v>418</v>
      </c>
      <c r="G23" s="398">
        <v>418</v>
      </c>
      <c r="H23" s="8"/>
    </row>
    <row r="24" spans="1:8" ht="12.75">
      <c r="A24" s="8">
        <v>16</v>
      </c>
      <c r="B24" s="9" t="s">
        <v>901</v>
      </c>
      <c r="C24" s="398">
        <v>244</v>
      </c>
      <c r="D24" s="398">
        <v>55</v>
      </c>
      <c r="E24" s="398">
        <v>123</v>
      </c>
      <c r="F24" s="398">
        <f t="shared" si="0"/>
        <v>422</v>
      </c>
      <c r="G24" s="398">
        <v>422</v>
      </c>
      <c r="H24" s="8"/>
    </row>
    <row r="25" spans="1:8" ht="12.75">
      <c r="A25" s="8">
        <v>17</v>
      </c>
      <c r="B25" s="9" t="s">
        <v>902</v>
      </c>
      <c r="C25" s="398">
        <v>404</v>
      </c>
      <c r="D25" s="398">
        <v>95</v>
      </c>
      <c r="E25" s="398">
        <v>149</v>
      </c>
      <c r="F25" s="398">
        <f t="shared" si="0"/>
        <v>648</v>
      </c>
      <c r="G25" s="398">
        <v>648</v>
      </c>
      <c r="H25" s="8"/>
    </row>
    <row r="26" spans="1:8" ht="12.75">
      <c r="A26" s="8">
        <v>18</v>
      </c>
      <c r="B26" s="9" t="s">
        <v>903</v>
      </c>
      <c r="C26" s="398">
        <v>212</v>
      </c>
      <c r="D26" s="398">
        <v>36</v>
      </c>
      <c r="E26" s="398">
        <v>162</v>
      </c>
      <c r="F26" s="398">
        <f t="shared" si="0"/>
        <v>410</v>
      </c>
      <c r="G26" s="398">
        <v>410</v>
      </c>
      <c r="H26" s="8"/>
    </row>
    <row r="27" spans="1:8" ht="12.75">
      <c r="A27" s="8">
        <v>19</v>
      </c>
      <c r="B27" s="9" t="s">
        <v>904</v>
      </c>
      <c r="C27" s="398">
        <v>524</v>
      </c>
      <c r="D27" s="398">
        <v>122</v>
      </c>
      <c r="E27" s="398">
        <v>184</v>
      </c>
      <c r="F27" s="398">
        <f t="shared" si="0"/>
        <v>830</v>
      </c>
      <c r="G27" s="398">
        <v>830</v>
      </c>
      <c r="H27" s="8"/>
    </row>
    <row r="28" spans="1:8" ht="12.75">
      <c r="A28" s="8">
        <v>20</v>
      </c>
      <c r="B28" s="9" t="s">
        <v>905</v>
      </c>
      <c r="C28" s="398">
        <v>426</v>
      </c>
      <c r="D28" s="398">
        <v>81</v>
      </c>
      <c r="E28" s="398">
        <v>210</v>
      </c>
      <c r="F28" s="398">
        <f t="shared" si="0"/>
        <v>717</v>
      </c>
      <c r="G28" s="398">
        <v>717</v>
      </c>
      <c r="H28" s="8"/>
    </row>
    <row r="29" spans="1:8" ht="12.75">
      <c r="A29" s="10">
        <v>21</v>
      </c>
      <c r="B29" s="9" t="s">
        <v>906</v>
      </c>
      <c r="C29" s="398">
        <v>602</v>
      </c>
      <c r="D29" s="398">
        <v>238</v>
      </c>
      <c r="E29" s="398">
        <v>111</v>
      </c>
      <c r="F29" s="398">
        <f t="shared" si="0"/>
        <v>951</v>
      </c>
      <c r="G29" s="398">
        <v>951</v>
      </c>
      <c r="H29" s="8"/>
    </row>
    <row r="30" spans="1:8" ht="12.75">
      <c r="A30" s="3" t="s">
        <v>17</v>
      </c>
      <c r="B30" s="9"/>
      <c r="C30" s="398">
        <f aca="true" t="shared" si="1" ref="C30:H30">SUM(C9:C29)</f>
        <v>8737</v>
      </c>
      <c r="D30" s="398">
        <f t="shared" si="1"/>
        <v>2401</v>
      </c>
      <c r="E30" s="398">
        <f t="shared" si="1"/>
        <v>3252</v>
      </c>
      <c r="F30" s="398">
        <f t="shared" si="1"/>
        <v>14390</v>
      </c>
      <c r="G30" s="398">
        <f t="shared" si="1"/>
        <v>14387</v>
      </c>
      <c r="H30" s="398">
        <f t="shared" si="1"/>
        <v>0</v>
      </c>
    </row>
    <row r="32" ht="12.75">
      <c r="A32" s="223" t="s">
        <v>269</v>
      </c>
    </row>
    <row r="33" spans="1:7" ht="12.75">
      <c r="A33" s="617" t="s">
        <v>1005</v>
      </c>
      <c r="B33" s="617"/>
      <c r="C33" s="617"/>
      <c r="D33" s="617"/>
      <c r="E33" s="617"/>
      <c r="F33" s="617"/>
      <c r="G33" s="617"/>
    </row>
    <row r="34" spans="1:7" ht="12.75">
      <c r="A34" s="33"/>
      <c r="B34" s="33"/>
      <c r="C34" s="33"/>
      <c r="D34" s="33"/>
      <c r="E34" s="33"/>
      <c r="F34" s="33"/>
      <c r="G34" s="33"/>
    </row>
    <row r="35" spans="1:7" ht="12.75">
      <c r="A35" s="33"/>
      <c r="B35" s="33"/>
      <c r="C35" s="33"/>
      <c r="D35" s="33"/>
      <c r="E35" s="33"/>
      <c r="F35" s="33"/>
      <c r="G35" s="33"/>
    </row>
    <row r="37" spans="1:12" ht="15" customHeight="1">
      <c r="A37" s="224"/>
      <c r="B37" s="224"/>
      <c r="C37" s="224"/>
      <c r="D37" s="224"/>
      <c r="E37" s="224"/>
      <c r="F37" s="641" t="s">
        <v>1040</v>
      </c>
      <c r="G37" s="641"/>
      <c r="H37" s="641"/>
      <c r="I37" s="641"/>
      <c r="J37" s="641"/>
      <c r="K37" s="641"/>
      <c r="L37" s="641"/>
    </row>
    <row r="38" spans="1:12" ht="15" customHeight="1">
      <c r="A38" s="224"/>
      <c r="B38" s="224"/>
      <c r="C38" s="224"/>
      <c r="D38" s="224"/>
      <c r="E38" s="224"/>
      <c r="F38" s="641"/>
      <c r="G38" s="641"/>
      <c r="H38" s="641"/>
      <c r="I38" s="641"/>
      <c r="J38" s="641"/>
      <c r="K38" s="641"/>
      <c r="L38" s="641"/>
    </row>
    <row r="39" spans="1:12" ht="15" customHeight="1">
      <c r="A39" s="224"/>
      <c r="B39" s="224"/>
      <c r="C39" s="224"/>
      <c r="D39" s="224"/>
      <c r="E39" s="224"/>
      <c r="F39" s="641"/>
      <c r="G39" s="641"/>
      <c r="H39" s="641"/>
      <c r="I39" s="641"/>
      <c r="J39" s="641"/>
      <c r="K39" s="641"/>
      <c r="L39" s="641"/>
    </row>
    <row r="40" spans="1:12" ht="12.75">
      <c r="A40" s="224" t="s">
        <v>12</v>
      </c>
      <c r="C40" s="224"/>
      <c r="D40" s="224"/>
      <c r="E40" s="224"/>
      <c r="F40" s="641"/>
      <c r="G40" s="641"/>
      <c r="H40" s="641"/>
      <c r="I40" s="641"/>
      <c r="J40" s="641"/>
      <c r="K40" s="641"/>
      <c r="L40" s="641"/>
    </row>
    <row r="41" spans="1:10" ht="12.75">
      <c r="A41" s="224"/>
      <c r="B41" s="224"/>
      <c r="C41" s="224"/>
      <c r="D41" s="224"/>
      <c r="E41" s="224"/>
      <c r="F41" s="224"/>
      <c r="G41" s="224"/>
      <c r="H41" s="224"/>
      <c r="I41" s="224"/>
      <c r="J41" s="224"/>
    </row>
  </sheetData>
  <sheetProtection/>
  <mergeCells count="6">
    <mergeCell ref="A1:G1"/>
    <mergeCell ref="A2:H2"/>
    <mergeCell ref="A4:H4"/>
    <mergeCell ref="G6:H6"/>
    <mergeCell ref="A33:G33"/>
    <mergeCell ref="F37:L40"/>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97" r:id="rId1"/>
</worksheet>
</file>

<file path=xl/worksheets/sheet70.xml><?xml version="1.0" encoding="utf-8"?>
<worksheet xmlns="http://schemas.openxmlformats.org/spreadsheetml/2006/main" xmlns:r="http://schemas.openxmlformats.org/officeDocument/2006/relationships">
  <sheetPr>
    <pageSetUpPr fitToPage="1"/>
  </sheetPr>
  <dimension ref="A1:P41"/>
  <sheetViews>
    <sheetView view="pageBreakPreview" zoomScaleSheetLayoutView="100" zoomScalePageLayoutView="0" workbookViewId="0" topLeftCell="A17">
      <selection activeCell="A41" sqref="A41:J41"/>
    </sheetView>
  </sheetViews>
  <sheetFormatPr defaultColWidth="9.140625" defaultRowHeight="12.75"/>
  <cols>
    <col min="1" max="1" width="7.421875" style="179" customWidth="1"/>
    <col min="2" max="2" width="17.140625" style="179" customWidth="1"/>
    <col min="3" max="3" width="11.00390625" style="179" customWidth="1"/>
    <col min="4" max="4" width="10.00390625" style="179" customWidth="1"/>
    <col min="5" max="5" width="11.8515625" style="179" customWidth="1"/>
    <col min="6" max="6" width="12.140625" style="179" customWidth="1"/>
    <col min="7" max="7" width="13.28125" style="179" customWidth="1"/>
    <col min="8" max="8" width="14.57421875" style="179" customWidth="1"/>
    <col min="9" max="9" width="12.00390625" style="179" customWidth="1"/>
    <col min="10" max="10" width="13.140625" style="179" customWidth="1"/>
    <col min="11" max="11" width="14.8515625" style="179" customWidth="1"/>
    <col min="12" max="12" width="15.7109375" style="179" customWidth="1"/>
    <col min="13" max="16384" width="9.140625" style="179" customWidth="1"/>
  </cols>
  <sheetData>
    <row r="1" spans="5:10" s="93" customFormat="1" ht="12.75">
      <c r="E1" s="985"/>
      <c r="F1" s="985"/>
      <c r="G1" s="985"/>
      <c r="H1" s="985"/>
      <c r="I1" s="985"/>
      <c r="J1" s="320" t="s">
        <v>677</v>
      </c>
    </row>
    <row r="2" spans="1:10" s="93" customFormat="1" ht="15">
      <c r="A2" s="986" t="s">
        <v>0</v>
      </c>
      <c r="B2" s="986"/>
      <c r="C2" s="986"/>
      <c r="D2" s="986"/>
      <c r="E2" s="986"/>
      <c r="F2" s="986"/>
      <c r="G2" s="986"/>
      <c r="H2" s="986"/>
      <c r="I2" s="986"/>
      <c r="J2" s="986"/>
    </row>
    <row r="3" spans="1:10" s="93" customFormat="1" ht="20.25">
      <c r="A3" s="683" t="s">
        <v>697</v>
      </c>
      <c r="B3" s="683"/>
      <c r="C3" s="683"/>
      <c r="D3" s="683"/>
      <c r="E3" s="683"/>
      <c r="F3" s="683"/>
      <c r="G3" s="683"/>
      <c r="H3" s="683"/>
      <c r="I3" s="683"/>
      <c r="J3" s="683"/>
    </row>
    <row r="4" s="93" customFormat="1" ht="14.25" customHeight="1"/>
    <row r="5" spans="1:12" ht="16.5" customHeight="1">
      <c r="A5" s="988" t="s">
        <v>772</v>
      </c>
      <c r="B5" s="988"/>
      <c r="C5" s="988"/>
      <c r="D5" s="988"/>
      <c r="E5" s="988"/>
      <c r="F5" s="988"/>
      <c r="G5" s="988"/>
      <c r="H5" s="988"/>
      <c r="I5" s="988"/>
      <c r="J5" s="988"/>
      <c r="K5" s="988"/>
      <c r="L5" s="988"/>
    </row>
    <row r="6" spans="1:10" ht="13.5" customHeight="1">
      <c r="A6" s="321"/>
      <c r="B6" s="321"/>
      <c r="C6" s="321"/>
      <c r="D6" s="321"/>
      <c r="E6" s="321"/>
      <c r="F6" s="321"/>
      <c r="G6" s="321"/>
      <c r="H6" s="321"/>
      <c r="I6" s="321"/>
      <c r="J6" s="321"/>
    </row>
    <row r="7" ht="0.75" customHeight="1"/>
    <row r="8" spans="1:12" ht="12.75">
      <c r="A8" s="987" t="s">
        <v>670</v>
      </c>
      <c r="B8" s="987"/>
      <c r="C8" s="322"/>
      <c r="H8" s="989" t="s">
        <v>774</v>
      </c>
      <c r="I8" s="989"/>
      <c r="J8" s="989"/>
      <c r="K8" s="989"/>
      <c r="L8" s="989"/>
    </row>
    <row r="9" spans="1:16" ht="21" customHeight="1">
      <c r="A9" s="812" t="s">
        <v>2</v>
      </c>
      <c r="B9" s="812" t="s">
        <v>36</v>
      </c>
      <c r="C9" s="975" t="s">
        <v>671</v>
      </c>
      <c r="D9" s="975"/>
      <c r="E9" s="975" t="s">
        <v>124</v>
      </c>
      <c r="F9" s="975"/>
      <c r="G9" s="975" t="s">
        <v>672</v>
      </c>
      <c r="H9" s="975"/>
      <c r="I9" s="975" t="s">
        <v>125</v>
      </c>
      <c r="J9" s="975"/>
      <c r="K9" s="975" t="s">
        <v>126</v>
      </c>
      <c r="L9" s="975"/>
      <c r="O9" s="323"/>
      <c r="P9" s="324"/>
    </row>
    <row r="10" spans="1:12" ht="45" customHeight="1">
      <c r="A10" s="812"/>
      <c r="B10" s="812"/>
      <c r="C10" s="98" t="s">
        <v>673</v>
      </c>
      <c r="D10" s="98" t="s">
        <v>674</v>
      </c>
      <c r="E10" s="98" t="s">
        <v>675</v>
      </c>
      <c r="F10" s="98" t="s">
        <v>676</v>
      </c>
      <c r="G10" s="98" t="s">
        <v>675</v>
      </c>
      <c r="H10" s="98" t="s">
        <v>676</v>
      </c>
      <c r="I10" s="98" t="s">
        <v>673</v>
      </c>
      <c r="J10" s="98" t="s">
        <v>674</v>
      </c>
      <c r="K10" s="98" t="s">
        <v>673</v>
      </c>
      <c r="L10" s="98" t="s">
        <v>674</v>
      </c>
    </row>
    <row r="11" spans="1:12" ht="12.75">
      <c r="A11" s="98">
        <v>1</v>
      </c>
      <c r="B11" s="98">
        <v>2</v>
      </c>
      <c r="C11" s="98">
        <v>3</v>
      </c>
      <c r="D11" s="98">
        <v>4</v>
      </c>
      <c r="E11" s="98">
        <v>5</v>
      </c>
      <c r="F11" s="98">
        <v>6</v>
      </c>
      <c r="G11" s="98">
        <v>7</v>
      </c>
      <c r="H11" s="98">
        <v>8</v>
      </c>
      <c r="I11" s="98">
        <v>9</v>
      </c>
      <c r="J11" s="98">
        <v>10</v>
      </c>
      <c r="K11" s="98">
        <v>11</v>
      </c>
      <c r="L11" s="98">
        <v>12</v>
      </c>
    </row>
    <row r="12" spans="1:12" ht="12.75">
      <c r="A12" s="325">
        <v>1</v>
      </c>
      <c r="B12" s="323"/>
      <c r="C12" s="323"/>
      <c r="D12" s="323"/>
      <c r="E12" s="323"/>
      <c r="F12" s="323"/>
      <c r="G12" s="323"/>
      <c r="H12" s="323"/>
      <c r="I12" s="323"/>
      <c r="J12" s="323"/>
      <c r="K12" s="323"/>
      <c r="L12" s="323"/>
    </row>
    <row r="13" spans="1:12" ht="12.75">
      <c r="A13" s="325">
        <v>2</v>
      </c>
      <c r="B13" s="323"/>
      <c r="C13" s="323"/>
      <c r="D13" s="323"/>
      <c r="E13" s="323"/>
      <c r="F13" s="323"/>
      <c r="G13" s="323"/>
      <c r="H13" s="323"/>
      <c r="I13" s="323"/>
      <c r="J13" s="323"/>
      <c r="K13" s="323"/>
      <c r="L13" s="323"/>
    </row>
    <row r="14" spans="1:12" ht="12.75">
      <c r="A14" s="325">
        <v>3</v>
      </c>
      <c r="B14" s="323"/>
      <c r="C14" s="323"/>
      <c r="D14" s="323"/>
      <c r="E14" s="976" t="s">
        <v>915</v>
      </c>
      <c r="F14" s="977"/>
      <c r="G14" s="977"/>
      <c r="H14" s="977"/>
      <c r="I14" s="977"/>
      <c r="J14" s="978"/>
      <c r="K14" s="323"/>
      <c r="L14" s="323"/>
    </row>
    <row r="15" spans="1:12" ht="12.75">
      <c r="A15" s="325">
        <v>4</v>
      </c>
      <c r="B15" s="323"/>
      <c r="C15" s="323"/>
      <c r="D15" s="323"/>
      <c r="E15" s="979"/>
      <c r="F15" s="980"/>
      <c r="G15" s="980"/>
      <c r="H15" s="980"/>
      <c r="I15" s="980"/>
      <c r="J15" s="981"/>
      <c r="K15" s="323"/>
      <c r="L15" s="323"/>
    </row>
    <row r="16" spans="1:12" ht="12.75">
      <c r="A16" s="325">
        <v>5</v>
      </c>
      <c r="B16" s="323"/>
      <c r="C16" s="323"/>
      <c r="D16" s="323"/>
      <c r="E16" s="979"/>
      <c r="F16" s="980"/>
      <c r="G16" s="980"/>
      <c r="H16" s="980"/>
      <c r="I16" s="980"/>
      <c r="J16" s="981"/>
      <c r="K16" s="323"/>
      <c r="L16" s="323"/>
    </row>
    <row r="17" spans="1:12" ht="12.75">
      <c r="A17" s="325">
        <v>6</v>
      </c>
      <c r="B17" s="323"/>
      <c r="C17" s="323"/>
      <c r="D17" s="323"/>
      <c r="E17" s="979"/>
      <c r="F17" s="980"/>
      <c r="G17" s="980"/>
      <c r="H17" s="980"/>
      <c r="I17" s="980"/>
      <c r="J17" s="981"/>
      <c r="K17" s="323"/>
      <c r="L17" s="323"/>
    </row>
    <row r="18" spans="1:12" ht="12.75">
      <c r="A18" s="325">
        <v>7</v>
      </c>
      <c r="B18" s="323"/>
      <c r="C18" s="323"/>
      <c r="D18" s="323"/>
      <c r="E18" s="979"/>
      <c r="F18" s="980"/>
      <c r="G18" s="980"/>
      <c r="H18" s="980"/>
      <c r="I18" s="980"/>
      <c r="J18" s="981"/>
      <c r="K18" s="323"/>
      <c r="L18" s="323"/>
    </row>
    <row r="19" spans="1:12" ht="12.75">
      <c r="A19" s="325">
        <v>8</v>
      </c>
      <c r="B19" s="323"/>
      <c r="C19" s="323"/>
      <c r="D19" s="323"/>
      <c r="E19" s="979"/>
      <c r="F19" s="980"/>
      <c r="G19" s="980"/>
      <c r="H19" s="980"/>
      <c r="I19" s="980"/>
      <c r="J19" s="981"/>
      <c r="K19" s="323"/>
      <c r="L19" s="323"/>
    </row>
    <row r="20" spans="1:12" ht="12.75">
      <c r="A20" s="325">
        <v>9</v>
      </c>
      <c r="B20" s="323"/>
      <c r="C20" s="323"/>
      <c r="D20" s="323"/>
      <c r="E20" s="979"/>
      <c r="F20" s="980"/>
      <c r="G20" s="980"/>
      <c r="H20" s="980"/>
      <c r="I20" s="980"/>
      <c r="J20" s="981"/>
      <c r="K20" s="323"/>
      <c r="L20" s="323"/>
    </row>
    <row r="21" spans="1:12" ht="12.75">
      <c r="A21" s="325">
        <v>10</v>
      </c>
      <c r="B21" s="323"/>
      <c r="C21" s="323"/>
      <c r="D21" s="323"/>
      <c r="E21" s="979"/>
      <c r="F21" s="980"/>
      <c r="G21" s="980"/>
      <c r="H21" s="980"/>
      <c r="I21" s="980"/>
      <c r="J21" s="981"/>
      <c r="K21" s="323"/>
      <c r="L21" s="323"/>
    </row>
    <row r="22" spans="1:12" ht="12.75">
      <c r="A22" s="325">
        <v>11</v>
      </c>
      <c r="B22" s="323"/>
      <c r="C22" s="323"/>
      <c r="D22" s="323"/>
      <c r="E22" s="979"/>
      <c r="F22" s="980"/>
      <c r="G22" s="980"/>
      <c r="H22" s="980"/>
      <c r="I22" s="980"/>
      <c r="J22" s="981"/>
      <c r="K22" s="323"/>
      <c r="L22" s="323"/>
    </row>
    <row r="23" spans="1:12" ht="12.75">
      <c r="A23" s="325">
        <v>12</v>
      </c>
      <c r="B23" s="323"/>
      <c r="C23" s="323"/>
      <c r="D23" s="323"/>
      <c r="E23" s="979"/>
      <c r="F23" s="980"/>
      <c r="G23" s="980"/>
      <c r="H23" s="980"/>
      <c r="I23" s="980"/>
      <c r="J23" s="981"/>
      <c r="K23" s="323"/>
      <c r="L23" s="323"/>
    </row>
    <row r="24" spans="1:12" ht="12.75">
      <c r="A24" s="325">
        <v>13</v>
      </c>
      <c r="B24" s="323"/>
      <c r="C24" s="323"/>
      <c r="D24" s="323"/>
      <c r="E24" s="979"/>
      <c r="F24" s="980"/>
      <c r="G24" s="980"/>
      <c r="H24" s="980"/>
      <c r="I24" s="980"/>
      <c r="J24" s="981"/>
      <c r="K24" s="323"/>
      <c r="L24" s="323"/>
    </row>
    <row r="25" spans="1:12" ht="12.75">
      <c r="A25" s="325">
        <v>14</v>
      </c>
      <c r="B25" s="323"/>
      <c r="C25" s="323"/>
      <c r="D25" s="323"/>
      <c r="E25" s="979"/>
      <c r="F25" s="980"/>
      <c r="G25" s="980"/>
      <c r="H25" s="980"/>
      <c r="I25" s="980"/>
      <c r="J25" s="981"/>
      <c r="K25" s="323"/>
      <c r="L25" s="323"/>
    </row>
    <row r="26" spans="1:12" ht="12.75">
      <c r="A26" s="326" t="s">
        <v>7</v>
      </c>
      <c r="B26" s="323"/>
      <c r="C26" s="323"/>
      <c r="D26" s="323"/>
      <c r="E26" s="982"/>
      <c r="F26" s="983"/>
      <c r="G26" s="983"/>
      <c r="H26" s="983"/>
      <c r="I26" s="983"/>
      <c r="J26" s="984"/>
      <c r="K26" s="323"/>
      <c r="L26" s="323"/>
    </row>
    <row r="27" spans="1:12" ht="12.75">
      <c r="A27" s="326" t="s">
        <v>7</v>
      </c>
      <c r="B27" s="323"/>
      <c r="C27" s="323"/>
      <c r="D27" s="323"/>
      <c r="E27" s="323"/>
      <c r="F27" s="323"/>
      <c r="G27" s="323"/>
      <c r="H27" s="323"/>
      <c r="I27" s="323"/>
      <c r="J27" s="323"/>
      <c r="K27" s="323"/>
      <c r="L27" s="323"/>
    </row>
    <row r="28" spans="1:12" ht="12.75">
      <c r="A28" s="97" t="s">
        <v>17</v>
      </c>
      <c r="B28" s="327"/>
      <c r="C28" s="327"/>
      <c r="D28" s="323"/>
      <c r="E28" s="323"/>
      <c r="F28" s="323"/>
      <c r="G28" s="323"/>
      <c r="H28" s="323"/>
      <c r="I28" s="323"/>
      <c r="J28" s="323"/>
      <c r="K28" s="323"/>
      <c r="L28" s="323"/>
    </row>
    <row r="29" spans="1:10" ht="12.75">
      <c r="A29" s="102"/>
      <c r="B29" s="129"/>
      <c r="C29" s="129"/>
      <c r="D29" s="324"/>
      <c r="E29" s="324"/>
      <c r="F29" s="324"/>
      <c r="G29" s="324"/>
      <c r="H29" s="324"/>
      <c r="I29" s="324"/>
      <c r="J29" s="324"/>
    </row>
    <row r="30" spans="1:10" ht="12.75">
      <c r="A30" s="102"/>
      <c r="B30" s="129"/>
      <c r="C30" s="129"/>
      <c r="D30" s="324"/>
      <c r="E30" s="324"/>
      <c r="F30" s="324"/>
      <c r="G30" s="324"/>
      <c r="H30" s="324"/>
      <c r="I30" s="324"/>
      <c r="J30" s="324"/>
    </row>
    <row r="31" spans="1:10" ht="12.75">
      <c r="A31" s="102"/>
      <c r="B31" s="129"/>
      <c r="C31" s="129"/>
      <c r="D31" s="324"/>
      <c r="E31" s="324"/>
      <c r="F31" s="324"/>
      <c r="G31" s="324"/>
      <c r="H31" s="324"/>
      <c r="I31" s="324"/>
      <c r="J31" s="324"/>
    </row>
    <row r="32" spans="1:10" ht="15.75" customHeight="1">
      <c r="A32" s="105" t="s">
        <v>12</v>
      </c>
      <c r="B32" s="105"/>
      <c r="C32" s="105"/>
      <c r="D32" s="105"/>
      <c r="E32" s="105"/>
      <c r="F32" s="105"/>
      <c r="G32" s="105"/>
      <c r="I32" s="546"/>
      <c r="J32" s="546"/>
    </row>
    <row r="33" spans="1:13" ht="12.75" customHeight="1">
      <c r="A33" s="546"/>
      <c r="B33" s="546"/>
      <c r="C33" s="546"/>
      <c r="D33" s="546"/>
      <c r="E33" s="546"/>
      <c r="F33" s="546"/>
      <c r="G33" s="546"/>
      <c r="H33" s="546"/>
      <c r="I33" s="641" t="s">
        <v>1040</v>
      </c>
      <c r="J33" s="641"/>
      <c r="K33" s="641"/>
      <c r="L33" s="641"/>
      <c r="M33" s="641"/>
    </row>
    <row r="34" spans="1:13" ht="12.75" customHeight="1">
      <c r="A34" s="328"/>
      <c r="B34" s="328"/>
      <c r="C34" s="328"/>
      <c r="D34" s="328"/>
      <c r="E34" s="328"/>
      <c r="F34" s="328"/>
      <c r="G34" s="328"/>
      <c r="H34" s="546"/>
      <c r="I34" s="641"/>
      <c r="J34" s="641"/>
      <c r="K34" s="641"/>
      <c r="L34" s="641"/>
      <c r="M34" s="641"/>
    </row>
    <row r="35" spans="1:13" ht="31.5" customHeight="1">
      <c r="A35" s="105"/>
      <c r="B35" s="105"/>
      <c r="C35" s="105"/>
      <c r="E35" s="105"/>
      <c r="H35" s="290"/>
      <c r="I35" s="641"/>
      <c r="J35" s="641"/>
      <c r="K35" s="641"/>
      <c r="L35" s="641"/>
      <c r="M35" s="641"/>
    </row>
    <row r="39" spans="1:10" ht="12.75">
      <c r="A39" s="974"/>
      <c r="B39" s="974"/>
      <c r="C39" s="974"/>
      <c r="D39" s="974"/>
      <c r="E39" s="974"/>
      <c r="F39" s="974"/>
      <c r="G39" s="974"/>
      <c r="H39" s="974"/>
      <c r="I39" s="974"/>
      <c r="J39" s="974"/>
    </row>
    <row r="41" spans="1:10" ht="12.75">
      <c r="A41" s="974"/>
      <c r="B41" s="974"/>
      <c r="C41" s="974"/>
      <c r="D41" s="974"/>
      <c r="E41" s="974"/>
      <c r="F41" s="974"/>
      <c r="G41" s="974"/>
      <c r="H41" s="974"/>
      <c r="I41" s="974"/>
      <c r="J41" s="974"/>
    </row>
  </sheetData>
  <sheetProtection/>
  <mergeCells count="17">
    <mergeCell ref="K9:L9"/>
    <mergeCell ref="E1:I1"/>
    <mergeCell ref="A2:J2"/>
    <mergeCell ref="A3:J3"/>
    <mergeCell ref="A8:B8"/>
    <mergeCell ref="A5:L5"/>
    <mergeCell ref="H8:L8"/>
    <mergeCell ref="A41:J41"/>
    <mergeCell ref="A9:A10"/>
    <mergeCell ref="B9:B10"/>
    <mergeCell ref="C9:D9"/>
    <mergeCell ref="E9:F9"/>
    <mergeCell ref="G9:H9"/>
    <mergeCell ref="I9:J9"/>
    <mergeCell ref="I33:M35"/>
    <mergeCell ref="A39:J39"/>
    <mergeCell ref="E14:J26"/>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r:id="rId1"/>
</worksheet>
</file>

<file path=xl/worksheets/sheet7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S46"/>
  <sheetViews>
    <sheetView view="pageBreakPreview" zoomScale="85" zoomScaleSheetLayoutView="85" zoomScalePageLayoutView="0" workbookViewId="0" topLeftCell="A4">
      <selection activeCell="M33" sqref="M33"/>
    </sheetView>
  </sheetViews>
  <sheetFormatPr defaultColWidth="9.140625" defaultRowHeight="12.75"/>
  <cols>
    <col min="1" max="1" width="8.00390625" style="0" customWidth="1"/>
    <col min="2" max="2" width="14.421875" style="0" customWidth="1"/>
    <col min="3" max="3" width="9.7109375" style="0" customWidth="1"/>
    <col min="5" max="5" width="9.57421875" style="0" customWidth="1"/>
    <col min="6" max="6" width="9.7109375" style="0" customWidth="1"/>
    <col min="7" max="7" width="10.00390625" style="0" customWidth="1"/>
    <col min="8" max="8" width="9.8515625" style="0" customWidth="1"/>
    <col min="10" max="10" width="10.7109375" style="0" customWidth="1"/>
    <col min="11" max="11" width="8.8515625" style="0" customWidth="1"/>
    <col min="12" max="12" width="9.8515625" style="0" customWidth="1"/>
    <col min="13" max="13" width="8.8515625" style="0" customWidth="1"/>
    <col min="14" max="14" width="15.57421875" style="0" customWidth="1"/>
  </cols>
  <sheetData>
    <row r="1" spans="4:13" ht="12.75" customHeight="1">
      <c r="D1" s="618"/>
      <c r="E1" s="618"/>
      <c r="F1" s="618"/>
      <c r="G1" s="618"/>
      <c r="H1" s="618"/>
      <c r="I1" s="618"/>
      <c r="L1" s="695" t="s">
        <v>86</v>
      </c>
      <c r="M1" s="695"/>
    </row>
    <row r="2" spans="1:13" ht="15.75">
      <c r="A2" s="614" t="s">
        <v>0</v>
      </c>
      <c r="B2" s="614"/>
      <c r="C2" s="614"/>
      <c r="D2" s="614"/>
      <c r="E2" s="614"/>
      <c r="F2" s="614"/>
      <c r="G2" s="614"/>
      <c r="H2" s="614"/>
      <c r="I2" s="614"/>
      <c r="J2" s="614"/>
      <c r="K2" s="614"/>
      <c r="L2" s="614"/>
      <c r="M2" s="614"/>
    </row>
    <row r="3" spans="1:13" ht="20.25">
      <c r="A3" s="615" t="s">
        <v>697</v>
      </c>
      <c r="B3" s="615"/>
      <c r="C3" s="615"/>
      <c r="D3" s="615"/>
      <c r="E3" s="615"/>
      <c r="F3" s="615"/>
      <c r="G3" s="615"/>
      <c r="H3" s="615"/>
      <c r="I3" s="615"/>
      <c r="J3" s="615"/>
      <c r="K3" s="615"/>
      <c r="L3" s="615"/>
      <c r="M3" s="615"/>
    </row>
    <row r="4" ht="11.25" customHeight="1"/>
    <row r="5" spans="1:13" ht="15.75">
      <c r="A5" s="614" t="s">
        <v>739</v>
      </c>
      <c r="B5" s="614"/>
      <c r="C5" s="614"/>
      <c r="D5" s="614"/>
      <c r="E5" s="614"/>
      <c r="F5" s="614"/>
      <c r="G5" s="614"/>
      <c r="H5" s="614"/>
      <c r="I5" s="614"/>
      <c r="J5" s="614"/>
      <c r="K5" s="614"/>
      <c r="L5" s="614"/>
      <c r="M5" s="614"/>
    </row>
    <row r="7" spans="1:11" ht="12.75">
      <c r="A7" s="617" t="s">
        <v>160</v>
      </c>
      <c r="B7" s="617"/>
      <c r="K7" s="120"/>
    </row>
    <row r="8" spans="1:14" ht="12.75">
      <c r="A8" s="33"/>
      <c r="B8" s="33"/>
      <c r="K8" s="107"/>
      <c r="L8" s="698" t="s">
        <v>776</v>
      </c>
      <c r="M8" s="698"/>
      <c r="N8" s="698"/>
    </row>
    <row r="9" spans="1:14" ht="15.75" customHeight="1">
      <c r="A9" s="693" t="s">
        <v>2</v>
      </c>
      <c r="B9" s="693" t="s">
        <v>3</v>
      </c>
      <c r="C9" s="590" t="s">
        <v>4</v>
      </c>
      <c r="D9" s="590"/>
      <c r="E9" s="590"/>
      <c r="F9" s="584"/>
      <c r="G9" s="697"/>
      <c r="H9" s="585" t="s">
        <v>101</v>
      </c>
      <c r="I9" s="585"/>
      <c r="J9" s="585"/>
      <c r="K9" s="585"/>
      <c r="L9" s="585"/>
      <c r="M9" s="693" t="s">
        <v>131</v>
      </c>
      <c r="N9" s="604" t="s">
        <v>132</v>
      </c>
    </row>
    <row r="10" spans="1:19" ht="38.25">
      <c r="A10" s="694"/>
      <c r="B10" s="694"/>
      <c r="C10" s="5" t="s">
        <v>5</v>
      </c>
      <c r="D10" s="5" t="s">
        <v>6</v>
      </c>
      <c r="E10" s="5" t="s">
        <v>350</v>
      </c>
      <c r="F10" s="7" t="s">
        <v>99</v>
      </c>
      <c r="G10" s="6" t="s">
        <v>351</v>
      </c>
      <c r="H10" s="5" t="s">
        <v>5</v>
      </c>
      <c r="I10" s="5" t="s">
        <v>6</v>
      </c>
      <c r="J10" s="5" t="s">
        <v>350</v>
      </c>
      <c r="K10" s="7" t="s">
        <v>99</v>
      </c>
      <c r="L10" s="7" t="s">
        <v>352</v>
      </c>
      <c r="M10" s="694"/>
      <c r="N10" s="604"/>
      <c r="R10" s="13"/>
      <c r="S10" s="13"/>
    </row>
    <row r="11" spans="1:14" s="15" customFormat="1" ht="12.75">
      <c r="A11" s="5">
        <v>1</v>
      </c>
      <c r="B11" s="5">
        <v>2</v>
      </c>
      <c r="C11" s="5">
        <v>3</v>
      </c>
      <c r="D11" s="5">
        <v>4</v>
      </c>
      <c r="E11" s="5">
        <v>5</v>
      </c>
      <c r="F11" s="5">
        <v>6</v>
      </c>
      <c r="G11" s="5">
        <v>7</v>
      </c>
      <c r="H11" s="5">
        <v>8</v>
      </c>
      <c r="I11" s="5">
        <v>9</v>
      </c>
      <c r="J11" s="5">
        <v>10</v>
      </c>
      <c r="K11" s="5">
        <v>11</v>
      </c>
      <c r="L11" s="5">
        <v>12</v>
      </c>
      <c r="M11" s="5">
        <v>13</v>
      </c>
      <c r="N11" s="5">
        <v>14</v>
      </c>
    </row>
    <row r="12" spans="1:14" ht="12.75">
      <c r="A12" s="8">
        <v>1</v>
      </c>
      <c r="B12" s="9" t="s">
        <v>886</v>
      </c>
      <c r="C12" s="8">
        <v>483</v>
      </c>
      <c r="D12" s="8">
        <v>0</v>
      </c>
      <c r="E12" s="8">
        <v>0</v>
      </c>
      <c r="F12" s="369">
        <v>0</v>
      </c>
      <c r="G12" s="400">
        <f>SUM(C12:F12)</f>
        <v>483</v>
      </c>
      <c r="H12" s="8">
        <v>483</v>
      </c>
      <c r="I12" s="8">
        <v>0</v>
      </c>
      <c r="J12" s="8">
        <v>0</v>
      </c>
      <c r="K12" s="369">
        <v>0</v>
      </c>
      <c r="L12" s="8"/>
      <c r="M12" s="8">
        <f>G12-L12</f>
        <v>483</v>
      </c>
      <c r="N12" s="8"/>
    </row>
    <row r="13" spans="1:14" ht="12.75">
      <c r="A13" s="8">
        <v>2</v>
      </c>
      <c r="B13" s="9" t="s">
        <v>887</v>
      </c>
      <c r="C13" s="8">
        <v>655</v>
      </c>
      <c r="D13" s="8">
        <v>1</v>
      </c>
      <c r="E13" s="8">
        <v>0</v>
      </c>
      <c r="F13" s="369">
        <v>0</v>
      </c>
      <c r="G13" s="400">
        <f aca="true" t="shared" si="0" ref="G13:G32">SUM(C13:F13)</f>
        <v>656</v>
      </c>
      <c r="H13" s="8">
        <v>655</v>
      </c>
      <c r="I13" s="8">
        <v>1</v>
      </c>
      <c r="J13" s="8">
        <v>0</v>
      </c>
      <c r="K13" s="369">
        <v>0</v>
      </c>
      <c r="L13" s="8"/>
      <c r="M13" s="8">
        <f aca="true" t="shared" si="1" ref="M13:M32">G13-L13</f>
        <v>656</v>
      </c>
      <c r="N13" s="8"/>
    </row>
    <row r="14" spans="1:14" ht="12.75">
      <c r="A14" s="8">
        <v>3</v>
      </c>
      <c r="B14" s="9" t="s">
        <v>888</v>
      </c>
      <c r="C14" s="8">
        <v>239</v>
      </c>
      <c r="D14" s="8">
        <v>0</v>
      </c>
      <c r="E14" s="8">
        <v>9</v>
      </c>
      <c r="F14" s="369">
        <v>0</v>
      </c>
      <c r="G14" s="400">
        <f t="shared" si="0"/>
        <v>248</v>
      </c>
      <c r="H14" s="8">
        <v>239</v>
      </c>
      <c r="I14" s="8">
        <v>0</v>
      </c>
      <c r="J14" s="8">
        <v>9</v>
      </c>
      <c r="K14" s="369">
        <v>0</v>
      </c>
      <c r="L14" s="8"/>
      <c r="M14" s="8">
        <f t="shared" si="1"/>
        <v>248</v>
      </c>
      <c r="N14" s="8"/>
    </row>
    <row r="15" spans="1:14" ht="12.75">
      <c r="A15" s="8">
        <v>4</v>
      </c>
      <c r="B15" s="9" t="s">
        <v>889</v>
      </c>
      <c r="C15" s="8">
        <v>387</v>
      </c>
      <c r="D15" s="8">
        <v>0</v>
      </c>
      <c r="E15" s="8">
        <v>0</v>
      </c>
      <c r="F15" s="369">
        <v>0</v>
      </c>
      <c r="G15" s="400">
        <f t="shared" si="0"/>
        <v>387</v>
      </c>
      <c r="H15" s="8">
        <v>387</v>
      </c>
      <c r="I15" s="8">
        <v>0</v>
      </c>
      <c r="J15" s="8">
        <v>0</v>
      </c>
      <c r="K15" s="369">
        <v>0</v>
      </c>
      <c r="L15" s="8"/>
      <c r="M15" s="8">
        <f t="shared" si="1"/>
        <v>387</v>
      </c>
      <c r="N15" s="8"/>
    </row>
    <row r="16" spans="1:14" ht="12.75">
      <c r="A16" s="8">
        <v>5</v>
      </c>
      <c r="B16" s="9" t="s">
        <v>890</v>
      </c>
      <c r="C16" s="8">
        <v>363</v>
      </c>
      <c r="D16" s="8">
        <v>0</v>
      </c>
      <c r="E16" s="8">
        <v>26</v>
      </c>
      <c r="F16" s="369">
        <v>0</v>
      </c>
      <c r="G16" s="400">
        <f t="shared" si="0"/>
        <v>389</v>
      </c>
      <c r="H16" s="8">
        <v>363</v>
      </c>
      <c r="I16" s="8">
        <v>0</v>
      </c>
      <c r="J16" s="8">
        <v>26</v>
      </c>
      <c r="K16" s="369">
        <v>0</v>
      </c>
      <c r="L16" s="8"/>
      <c r="M16" s="8">
        <f t="shared" si="1"/>
        <v>389</v>
      </c>
      <c r="N16" s="8"/>
    </row>
    <row r="17" spans="1:14" ht="12.75">
      <c r="A17" s="8">
        <v>6</v>
      </c>
      <c r="B17" s="9" t="s">
        <v>891</v>
      </c>
      <c r="C17" s="8">
        <v>502</v>
      </c>
      <c r="D17" s="8">
        <v>0</v>
      </c>
      <c r="E17" s="8">
        <v>0</v>
      </c>
      <c r="F17" s="369">
        <v>0</v>
      </c>
      <c r="G17" s="400">
        <f t="shared" si="0"/>
        <v>502</v>
      </c>
      <c r="H17" s="8">
        <v>502</v>
      </c>
      <c r="I17" s="8">
        <v>0</v>
      </c>
      <c r="J17" s="8">
        <v>0</v>
      </c>
      <c r="K17" s="369">
        <v>0</v>
      </c>
      <c r="L17" s="8"/>
      <c r="M17" s="8">
        <f t="shared" si="1"/>
        <v>502</v>
      </c>
      <c r="N17" s="8"/>
    </row>
    <row r="18" spans="1:14" ht="12.75">
      <c r="A18" s="8">
        <v>7</v>
      </c>
      <c r="B18" s="9" t="s">
        <v>892</v>
      </c>
      <c r="C18" s="8">
        <v>297</v>
      </c>
      <c r="D18" s="8">
        <v>0</v>
      </c>
      <c r="E18" s="8">
        <v>0</v>
      </c>
      <c r="F18" s="369">
        <v>0</v>
      </c>
      <c r="G18" s="400">
        <f t="shared" si="0"/>
        <v>297</v>
      </c>
      <c r="H18" s="8">
        <v>297</v>
      </c>
      <c r="I18" s="8">
        <v>0</v>
      </c>
      <c r="J18" s="8">
        <v>0</v>
      </c>
      <c r="K18" s="369">
        <v>0</v>
      </c>
      <c r="L18" s="8"/>
      <c r="M18" s="8">
        <f t="shared" si="1"/>
        <v>297</v>
      </c>
      <c r="N18" s="8"/>
    </row>
    <row r="19" spans="1:14" ht="12.75">
      <c r="A19" s="8">
        <v>8</v>
      </c>
      <c r="B19" s="9" t="s">
        <v>893</v>
      </c>
      <c r="C19" s="8">
        <v>431</v>
      </c>
      <c r="D19" s="8">
        <v>0</v>
      </c>
      <c r="E19" s="8">
        <v>0</v>
      </c>
      <c r="F19" s="369">
        <v>0</v>
      </c>
      <c r="G19" s="400">
        <f t="shared" si="0"/>
        <v>431</v>
      </c>
      <c r="H19" s="8">
        <v>431</v>
      </c>
      <c r="I19" s="8">
        <v>0</v>
      </c>
      <c r="J19" s="8">
        <v>0</v>
      </c>
      <c r="K19" s="369">
        <v>0</v>
      </c>
      <c r="L19" s="8"/>
      <c r="M19" s="8">
        <f t="shared" si="1"/>
        <v>431</v>
      </c>
      <c r="N19" s="8"/>
    </row>
    <row r="20" spans="1:14" ht="12.75">
      <c r="A20" s="8">
        <v>9</v>
      </c>
      <c r="B20" s="9" t="s">
        <v>894</v>
      </c>
      <c r="C20" s="8">
        <v>371</v>
      </c>
      <c r="D20" s="8">
        <v>0</v>
      </c>
      <c r="E20" s="8">
        <v>0</v>
      </c>
      <c r="F20" s="369">
        <v>0</v>
      </c>
      <c r="G20" s="400">
        <f t="shared" si="0"/>
        <v>371</v>
      </c>
      <c r="H20" s="8">
        <v>371</v>
      </c>
      <c r="I20" s="8">
        <v>0</v>
      </c>
      <c r="J20" s="8">
        <v>0</v>
      </c>
      <c r="K20" s="369">
        <v>0</v>
      </c>
      <c r="L20" s="8"/>
      <c r="M20" s="8">
        <f t="shared" si="1"/>
        <v>371</v>
      </c>
      <c r="N20" s="8"/>
    </row>
    <row r="21" spans="1:14" ht="12.75">
      <c r="A21" s="8">
        <v>10</v>
      </c>
      <c r="B21" s="9" t="s">
        <v>895</v>
      </c>
      <c r="C21" s="8">
        <v>488</v>
      </c>
      <c r="D21" s="8">
        <v>0</v>
      </c>
      <c r="E21" s="8">
        <v>0</v>
      </c>
      <c r="F21" s="369">
        <v>0</v>
      </c>
      <c r="G21" s="400">
        <f t="shared" si="0"/>
        <v>488</v>
      </c>
      <c r="H21" s="8">
        <v>488</v>
      </c>
      <c r="I21" s="8">
        <v>0</v>
      </c>
      <c r="J21" s="8">
        <v>0</v>
      </c>
      <c r="K21" s="369">
        <v>0</v>
      </c>
      <c r="L21" s="8"/>
      <c r="M21" s="8">
        <f t="shared" si="1"/>
        <v>488</v>
      </c>
      <c r="N21" s="8"/>
    </row>
    <row r="22" spans="1:14" ht="12.75">
      <c r="A22" s="8">
        <v>11</v>
      </c>
      <c r="B22" s="9" t="s">
        <v>896</v>
      </c>
      <c r="C22" s="8">
        <v>489</v>
      </c>
      <c r="D22" s="8">
        <v>0</v>
      </c>
      <c r="E22" s="8">
        <v>0</v>
      </c>
      <c r="F22" s="369">
        <v>0</v>
      </c>
      <c r="G22" s="400">
        <f t="shared" si="0"/>
        <v>489</v>
      </c>
      <c r="H22" s="8">
        <v>488</v>
      </c>
      <c r="I22" s="8">
        <v>0</v>
      </c>
      <c r="J22" s="8">
        <v>0</v>
      </c>
      <c r="K22" s="369">
        <v>0</v>
      </c>
      <c r="L22" s="8"/>
      <c r="M22" s="8">
        <v>488</v>
      </c>
      <c r="N22" s="19" t="s">
        <v>918</v>
      </c>
    </row>
    <row r="23" spans="1:14" ht="12.75">
      <c r="A23" s="8">
        <v>12</v>
      </c>
      <c r="B23" s="9" t="s">
        <v>897</v>
      </c>
      <c r="C23" s="8">
        <v>469</v>
      </c>
      <c r="D23" s="8">
        <v>0</v>
      </c>
      <c r="E23" s="8">
        <v>0</v>
      </c>
      <c r="F23" s="369">
        <v>0</v>
      </c>
      <c r="G23" s="400">
        <f t="shared" si="0"/>
        <v>469</v>
      </c>
      <c r="H23" s="8">
        <v>469</v>
      </c>
      <c r="I23" s="8">
        <v>0</v>
      </c>
      <c r="J23" s="8">
        <v>0</v>
      </c>
      <c r="K23" s="369">
        <v>0</v>
      </c>
      <c r="L23" s="8"/>
      <c r="M23" s="8">
        <f t="shared" si="1"/>
        <v>469</v>
      </c>
      <c r="N23" s="8"/>
    </row>
    <row r="24" spans="1:14" ht="12.75">
      <c r="A24" s="8">
        <v>13</v>
      </c>
      <c r="B24" s="9" t="s">
        <v>898</v>
      </c>
      <c r="C24" s="8">
        <v>479</v>
      </c>
      <c r="D24" s="8">
        <v>0</v>
      </c>
      <c r="E24" s="8">
        <v>0</v>
      </c>
      <c r="F24" s="369">
        <v>0</v>
      </c>
      <c r="G24" s="400">
        <f t="shared" si="0"/>
        <v>479</v>
      </c>
      <c r="H24" s="8">
        <v>479</v>
      </c>
      <c r="I24" s="8">
        <v>0</v>
      </c>
      <c r="J24" s="8">
        <v>0</v>
      </c>
      <c r="K24" s="369">
        <v>0</v>
      </c>
      <c r="L24" s="8"/>
      <c r="M24" s="8">
        <f t="shared" si="1"/>
        <v>479</v>
      </c>
      <c r="N24" s="8"/>
    </row>
    <row r="25" spans="1:14" ht="12.75">
      <c r="A25" s="8">
        <v>14</v>
      </c>
      <c r="B25" s="9" t="s">
        <v>899</v>
      </c>
      <c r="C25" s="8">
        <v>361</v>
      </c>
      <c r="D25" s="8">
        <v>0</v>
      </c>
      <c r="E25" s="8">
        <v>0</v>
      </c>
      <c r="F25" s="369">
        <v>0</v>
      </c>
      <c r="G25" s="400">
        <f t="shared" si="0"/>
        <v>361</v>
      </c>
      <c r="H25" s="8">
        <v>361</v>
      </c>
      <c r="I25" s="8">
        <v>0</v>
      </c>
      <c r="J25" s="8">
        <v>0</v>
      </c>
      <c r="K25" s="369">
        <v>0</v>
      </c>
      <c r="L25" s="8"/>
      <c r="M25" s="8">
        <f t="shared" si="1"/>
        <v>361</v>
      </c>
      <c r="N25" s="8"/>
    </row>
    <row r="26" spans="1:14" ht="12.75">
      <c r="A26" s="8">
        <v>15</v>
      </c>
      <c r="B26" s="9" t="s">
        <v>900</v>
      </c>
      <c r="C26" s="8">
        <v>275</v>
      </c>
      <c r="D26" s="8">
        <v>0</v>
      </c>
      <c r="E26" s="8">
        <v>0</v>
      </c>
      <c r="F26" s="369">
        <v>0</v>
      </c>
      <c r="G26" s="400">
        <f t="shared" si="0"/>
        <v>275</v>
      </c>
      <c r="H26" s="8">
        <v>275</v>
      </c>
      <c r="I26" s="8">
        <v>0</v>
      </c>
      <c r="J26" s="8">
        <v>0</v>
      </c>
      <c r="K26" s="369">
        <v>0</v>
      </c>
      <c r="L26" s="8"/>
      <c r="M26" s="8">
        <f t="shared" si="1"/>
        <v>275</v>
      </c>
      <c r="N26" s="8"/>
    </row>
    <row r="27" spans="1:14" ht="12.75">
      <c r="A27" s="8">
        <v>16</v>
      </c>
      <c r="B27" s="9" t="s">
        <v>901</v>
      </c>
      <c r="C27" s="8">
        <v>244</v>
      </c>
      <c r="D27" s="8">
        <v>0</v>
      </c>
      <c r="E27" s="8">
        <v>0</v>
      </c>
      <c r="F27" s="369">
        <v>0</v>
      </c>
      <c r="G27" s="400">
        <f t="shared" si="0"/>
        <v>244</v>
      </c>
      <c r="H27" s="8">
        <v>244</v>
      </c>
      <c r="I27" s="8">
        <v>0</v>
      </c>
      <c r="J27" s="8">
        <v>0</v>
      </c>
      <c r="K27" s="369">
        <v>0</v>
      </c>
      <c r="L27" s="8"/>
      <c r="M27" s="8">
        <f t="shared" si="1"/>
        <v>244</v>
      </c>
      <c r="N27" s="8"/>
    </row>
    <row r="28" spans="1:14" ht="12.75">
      <c r="A28" s="8">
        <v>17</v>
      </c>
      <c r="B28" s="9" t="s">
        <v>902</v>
      </c>
      <c r="C28" s="8">
        <v>404</v>
      </c>
      <c r="D28" s="8">
        <v>0</v>
      </c>
      <c r="E28" s="8">
        <v>0</v>
      </c>
      <c r="F28" s="369">
        <v>0</v>
      </c>
      <c r="G28" s="400">
        <f t="shared" si="0"/>
        <v>404</v>
      </c>
      <c r="H28" s="8">
        <v>404</v>
      </c>
      <c r="I28" s="8">
        <v>0</v>
      </c>
      <c r="J28" s="8">
        <v>0</v>
      </c>
      <c r="K28" s="369">
        <v>0</v>
      </c>
      <c r="L28" s="8"/>
      <c r="M28" s="8">
        <f t="shared" si="1"/>
        <v>404</v>
      </c>
      <c r="N28" s="8"/>
    </row>
    <row r="29" spans="1:14" ht="12.75">
      <c r="A29" s="8">
        <v>18</v>
      </c>
      <c r="B29" s="9" t="s">
        <v>903</v>
      </c>
      <c r="C29" s="8">
        <v>212</v>
      </c>
      <c r="D29" s="8">
        <v>0</v>
      </c>
      <c r="E29" s="8">
        <v>0</v>
      </c>
      <c r="F29" s="369">
        <v>0</v>
      </c>
      <c r="G29" s="400">
        <f t="shared" si="0"/>
        <v>212</v>
      </c>
      <c r="H29" s="8">
        <v>212</v>
      </c>
      <c r="I29" s="8">
        <v>0</v>
      </c>
      <c r="J29" s="8">
        <v>0</v>
      </c>
      <c r="K29" s="369">
        <v>0</v>
      </c>
      <c r="L29" s="8"/>
      <c r="M29" s="8">
        <f t="shared" si="1"/>
        <v>212</v>
      </c>
      <c r="N29" s="8"/>
    </row>
    <row r="30" spans="1:14" ht="12.75">
      <c r="A30" s="8">
        <v>19</v>
      </c>
      <c r="B30" s="9" t="s">
        <v>904</v>
      </c>
      <c r="C30" s="8">
        <v>524</v>
      </c>
      <c r="D30" s="8">
        <v>0</v>
      </c>
      <c r="E30" s="8">
        <v>0</v>
      </c>
      <c r="F30" s="369">
        <v>0</v>
      </c>
      <c r="G30" s="400">
        <f t="shared" si="0"/>
        <v>524</v>
      </c>
      <c r="H30" s="8">
        <v>524</v>
      </c>
      <c r="I30" s="8">
        <v>0</v>
      </c>
      <c r="J30" s="8">
        <v>0</v>
      </c>
      <c r="K30" s="369">
        <v>0</v>
      </c>
      <c r="L30" s="8"/>
      <c r="M30" s="8">
        <f t="shared" si="1"/>
        <v>524</v>
      </c>
      <c r="N30" s="8"/>
    </row>
    <row r="31" spans="1:14" ht="12.75">
      <c r="A31" s="8">
        <v>20</v>
      </c>
      <c r="B31" s="9" t="s">
        <v>905</v>
      </c>
      <c r="C31" s="8">
        <v>426</v>
      </c>
      <c r="D31" s="8">
        <v>0</v>
      </c>
      <c r="E31" s="8">
        <v>0</v>
      </c>
      <c r="F31" s="369">
        <v>0</v>
      </c>
      <c r="G31" s="400">
        <f t="shared" si="0"/>
        <v>426</v>
      </c>
      <c r="H31" s="8">
        <v>426</v>
      </c>
      <c r="I31" s="8">
        <v>0</v>
      </c>
      <c r="J31" s="8">
        <v>0</v>
      </c>
      <c r="K31" s="369">
        <v>0</v>
      </c>
      <c r="L31" s="8"/>
      <c r="M31" s="8">
        <f t="shared" si="1"/>
        <v>426</v>
      </c>
      <c r="N31" s="8"/>
    </row>
    <row r="32" spans="1:14" ht="12.75">
      <c r="A32" s="10">
        <v>21</v>
      </c>
      <c r="B32" s="9" t="s">
        <v>906</v>
      </c>
      <c r="C32" s="8">
        <v>602</v>
      </c>
      <c r="D32" s="8">
        <v>0</v>
      </c>
      <c r="E32" s="8">
        <v>0</v>
      </c>
      <c r="F32" s="369">
        <v>0</v>
      </c>
      <c r="G32" s="400">
        <f t="shared" si="0"/>
        <v>602</v>
      </c>
      <c r="H32" s="8">
        <v>602</v>
      </c>
      <c r="I32" s="8">
        <v>0</v>
      </c>
      <c r="J32" s="8">
        <v>0</v>
      </c>
      <c r="K32" s="369">
        <v>0</v>
      </c>
      <c r="L32" s="8"/>
      <c r="M32" s="8">
        <f t="shared" si="1"/>
        <v>602</v>
      </c>
      <c r="N32" s="8"/>
    </row>
    <row r="33" spans="1:14" ht="12.75">
      <c r="A33" s="3" t="s">
        <v>17</v>
      </c>
      <c r="B33" s="9"/>
      <c r="C33" s="8">
        <f aca="true" t="shared" si="2" ref="C33:K33">SUM(C12:C32)</f>
        <v>8701</v>
      </c>
      <c r="D33" s="8">
        <f t="shared" si="2"/>
        <v>1</v>
      </c>
      <c r="E33" s="8">
        <f t="shared" si="2"/>
        <v>35</v>
      </c>
      <c r="F33" s="8">
        <f t="shared" si="2"/>
        <v>0</v>
      </c>
      <c r="G33" s="8">
        <f t="shared" si="2"/>
        <v>8737</v>
      </c>
      <c r="H33" s="8">
        <f t="shared" si="2"/>
        <v>8700</v>
      </c>
      <c r="I33" s="8">
        <f t="shared" si="2"/>
        <v>1</v>
      </c>
      <c r="J33" s="8">
        <f t="shared" si="2"/>
        <v>35</v>
      </c>
      <c r="K33" s="8">
        <f t="shared" si="2"/>
        <v>0</v>
      </c>
      <c r="L33" s="8"/>
      <c r="M33" s="8">
        <f>SUM(M12:M32)</f>
        <v>8736</v>
      </c>
      <c r="N33" s="8"/>
    </row>
    <row r="34" spans="1:13" ht="12.75">
      <c r="A34" s="12"/>
      <c r="B34" s="13"/>
      <c r="C34" s="13"/>
      <c r="D34" s="13"/>
      <c r="E34" s="13"/>
      <c r="F34" s="13"/>
      <c r="G34" s="13"/>
      <c r="H34" s="13"/>
      <c r="I34" s="13"/>
      <c r="J34" s="13"/>
      <c r="K34" s="13"/>
      <c r="L34" s="13"/>
      <c r="M34" s="13"/>
    </row>
    <row r="35" ht="12.75">
      <c r="A35" s="11" t="s">
        <v>8</v>
      </c>
    </row>
    <row r="36" ht="12.75">
      <c r="A36" t="s">
        <v>9</v>
      </c>
    </row>
    <row r="37" spans="1:12" ht="12.75">
      <c r="A37" t="s">
        <v>10</v>
      </c>
      <c r="J37" s="12" t="s">
        <v>11</v>
      </c>
      <c r="K37" s="12"/>
      <c r="L37" s="12" t="s">
        <v>11</v>
      </c>
    </row>
    <row r="38" spans="1:12" ht="12.75">
      <c r="A38" s="16" t="s">
        <v>423</v>
      </c>
      <c r="J38" s="12"/>
      <c r="K38" s="12"/>
      <c r="L38" s="12"/>
    </row>
    <row r="39" spans="3:13" ht="12.75">
      <c r="C39" s="16" t="s">
        <v>424</v>
      </c>
      <c r="E39" s="13"/>
      <c r="F39" s="13"/>
      <c r="G39" s="13"/>
      <c r="H39" s="13"/>
      <c r="I39" s="13"/>
      <c r="J39" s="13"/>
      <c r="K39" s="13"/>
      <c r="L39" s="13"/>
      <c r="M39" s="13"/>
    </row>
    <row r="40" spans="3:13" ht="12.75">
      <c r="C40" s="16"/>
      <c r="E40" s="13"/>
      <c r="F40" s="13"/>
      <c r="G40" s="13"/>
      <c r="H40" s="13"/>
      <c r="I40" s="13"/>
      <c r="J40" s="13"/>
      <c r="K40" s="13"/>
      <c r="L40" s="13"/>
      <c r="M40" s="13"/>
    </row>
    <row r="41" spans="3:13" ht="12.75">
      <c r="C41" s="16"/>
      <c r="E41" s="13"/>
      <c r="F41" s="13"/>
      <c r="G41" s="13"/>
      <c r="H41" s="13"/>
      <c r="I41" s="13"/>
      <c r="J41" s="13"/>
      <c r="K41" s="13"/>
      <c r="L41" s="13"/>
      <c r="M41" s="13"/>
    </row>
    <row r="42" spans="1:15" ht="15" customHeight="1">
      <c r="A42" s="14" t="s">
        <v>12</v>
      </c>
      <c r="B42" s="14"/>
      <c r="C42" s="14"/>
      <c r="D42" s="14"/>
      <c r="E42" s="14"/>
      <c r="F42" s="14"/>
      <c r="G42" s="14"/>
      <c r="I42" s="641" t="s">
        <v>1040</v>
      </c>
      <c r="J42" s="641"/>
      <c r="K42" s="641"/>
      <c r="L42" s="641"/>
      <c r="M42" s="641"/>
      <c r="N42" s="641"/>
      <c r="O42" s="641"/>
    </row>
    <row r="43" spans="1:15" ht="15" customHeight="1">
      <c r="A43" s="537"/>
      <c r="B43" s="537"/>
      <c r="C43" s="537"/>
      <c r="D43" s="537"/>
      <c r="E43" s="537"/>
      <c r="F43" s="537"/>
      <c r="G43" s="537"/>
      <c r="H43" s="537"/>
      <c r="I43" s="641"/>
      <c r="J43" s="641"/>
      <c r="K43" s="641"/>
      <c r="L43" s="641"/>
      <c r="M43" s="641"/>
      <c r="N43" s="641"/>
      <c r="O43" s="641"/>
    </row>
    <row r="44" spans="1:15" ht="15.75" customHeight="1">
      <c r="A44" s="537" t="s">
        <v>13</v>
      </c>
      <c r="B44" s="537"/>
      <c r="C44" s="537"/>
      <c r="D44" s="537"/>
      <c r="E44" s="537"/>
      <c r="F44" s="537"/>
      <c r="G44" s="537"/>
      <c r="H44" s="537"/>
      <c r="I44" s="641"/>
      <c r="J44" s="641"/>
      <c r="K44" s="641"/>
      <c r="L44" s="641"/>
      <c r="M44" s="641"/>
      <c r="N44" s="641"/>
      <c r="O44" s="641"/>
    </row>
    <row r="45" spans="9:15" ht="12.75" customHeight="1">
      <c r="I45" s="641"/>
      <c r="J45" s="641"/>
      <c r="K45" s="641"/>
      <c r="L45" s="641"/>
      <c r="M45" s="641"/>
      <c r="N45" s="641"/>
      <c r="O45" s="641"/>
    </row>
    <row r="46" spans="1:13" ht="12.75">
      <c r="A46" s="696"/>
      <c r="B46" s="696"/>
      <c r="C46" s="696"/>
      <c r="D46" s="696"/>
      <c r="E46" s="696"/>
      <c r="F46" s="696"/>
      <c r="G46" s="696"/>
      <c r="H46" s="696"/>
      <c r="I46" s="696"/>
      <c r="J46" s="696"/>
      <c r="K46" s="696"/>
      <c r="L46" s="696"/>
      <c r="M46" s="696"/>
    </row>
  </sheetData>
  <sheetProtection/>
  <mergeCells count="15">
    <mergeCell ref="I42:O45"/>
    <mergeCell ref="A46:M46"/>
    <mergeCell ref="H9:L9"/>
    <mergeCell ref="C9:G9"/>
    <mergeCell ref="N9:N10"/>
    <mergeCell ref="L8:N8"/>
    <mergeCell ref="A7:B7"/>
    <mergeCell ref="M9:M10"/>
    <mergeCell ref="D1:I1"/>
    <mergeCell ref="A5:M5"/>
    <mergeCell ref="A3:M3"/>
    <mergeCell ref="A2:M2"/>
    <mergeCell ref="L1:M1"/>
    <mergeCell ref="B9:B10"/>
    <mergeCell ref="A9:A10"/>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96" r:id="rId1"/>
</worksheet>
</file>

<file path=xl/worksheets/sheet9.xml><?xml version="1.0" encoding="utf-8"?>
<worksheet xmlns="http://schemas.openxmlformats.org/spreadsheetml/2006/main" xmlns:r="http://schemas.openxmlformats.org/officeDocument/2006/relationships">
  <sheetPr>
    <pageSetUpPr fitToPage="1"/>
  </sheetPr>
  <dimension ref="A1:S45"/>
  <sheetViews>
    <sheetView view="pageBreakPreview" zoomScale="90" zoomScaleSheetLayoutView="90" zoomScalePageLayoutView="0" workbookViewId="0" topLeftCell="A16">
      <selection activeCell="L35" sqref="L35"/>
    </sheetView>
  </sheetViews>
  <sheetFormatPr defaultColWidth="9.140625" defaultRowHeight="12.75"/>
  <cols>
    <col min="1" max="1" width="7.57421875" style="0" customWidth="1"/>
    <col min="2" max="2" width="16.140625" style="0" customWidth="1"/>
    <col min="3" max="3" width="9.7109375" style="0" customWidth="1"/>
    <col min="5" max="5" width="9.57421875" style="0" customWidth="1"/>
    <col min="6" max="6" width="7.57421875" style="0" customWidth="1"/>
    <col min="7" max="7" width="8.421875" style="0" customWidth="1"/>
    <col min="8" max="8" width="10.57421875" style="0" customWidth="1"/>
    <col min="9" max="9" width="9.8515625" style="0" customWidth="1"/>
    <col min="12" max="12" width="9.421875" style="0" customWidth="1"/>
    <col min="13" max="13" width="12.28125" style="0" customWidth="1"/>
    <col min="14" max="14" width="15.8515625" style="0" customWidth="1"/>
  </cols>
  <sheetData>
    <row r="1" spans="4:13" ht="12.75" customHeight="1">
      <c r="D1" s="618"/>
      <c r="E1" s="618"/>
      <c r="F1" s="618"/>
      <c r="G1" s="618"/>
      <c r="H1" s="618"/>
      <c r="I1" s="618"/>
      <c r="J1" s="618"/>
      <c r="K1" s="1"/>
      <c r="M1" s="110" t="s">
        <v>87</v>
      </c>
    </row>
    <row r="2" spans="1:14" ht="15">
      <c r="A2" s="699" t="s">
        <v>0</v>
      </c>
      <c r="B2" s="699"/>
      <c r="C2" s="699"/>
      <c r="D2" s="699"/>
      <c r="E2" s="699"/>
      <c r="F2" s="699"/>
      <c r="G2" s="699"/>
      <c r="H2" s="699"/>
      <c r="I2" s="699"/>
      <c r="J2" s="699"/>
      <c r="K2" s="699"/>
      <c r="L2" s="699"/>
      <c r="M2" s="699"/>
      <c r="N2" s="699"/>
    </row>
    <row r="3" spans="1:14" ht="20.25">
      <c r="A3" s="615" t="s">
        <v>697</v>
      </c>
      <c r="B3" s="615"/>
      <c r="C3" s="615"/>
      <c r="D3" s="615"/>
      <c r="E3" s="615"/>
      <c r="F3" s="615"/>
      <c r="G3" s="615"/>
      <c r="H3" s="615"/>
      <c r="I3" s="615"/>
      <c r="J3" s="615"/>
      <c r="K3" s="615"/>
      <c r="L3" s="615"/>
      <c r="M3" s="615"/>
      <c r="N3" s="615"/>
    </row>
    <row r="4" ht="11.25" customHeight="1"/>
    <row r="5" spans="1:14" ht="15.75">
      <c r="A5" s="616" t="s">
        <v>740</v>
      </c>
      <c r="B5" s="616"/>
      <c r="C5" s="616"/>
      <c r="D5" s="616"/>
      <c r="E5" s="616"/>
      <c r="F5" s="616"/>
      <c r="G5" s="616"/>
      <c r="H5" s="616"/>
      <c r="I5" s="616"/>
      <c r="J5" s="616"/>
      <c r="K5" s="616"/>
      <c r="L5" s="616"/>
      <c r="M5" s="616"/>
      <c r="N5" s="616"/>
    </row>
    <row r="7" spans="1:14" ht="12.75">
      <c r="A7" s="617" t="s">
        <v>160</v>
      </c>
      <c r="B7" s="617"/>
      <c r="L7" s="698" t="s">
        <v>776</v>
      </c>
      <c r="M7" s="698"/>
      <c r="N7" s="698"/>
    </row>
    <row r="8" spans="1:14" ht="15.75" customHeight="1">
      <c r="A8" s="693" t="s">
        <v>2</v>
      </c>
      <c r="B8" s="693" t="s">
        <v>3</v>
      </c>
      <c r="C8" s="590" t="s">
        <v>4</v>
      </c>
      <c r="D8" s="590"/>
      <c r="E8" s="590"/>
      <c r="F8" s="590"/>
      <c r="G8" s="590"/>
      <c r="H8" s="590" t="s">
        <v>101</v>
      </c>
      <c r="I8" s="590"/>
      <c r="J8" s="590"/>
      <c r="K8" s="590"/>
      <c r="L8" s="590"/>
      <c r="M8" s="693" t="s">
        <v>131</v>
      </c>
      <c r="N8" s="604" t="s">
        <v>132</v>
      </c>
    </row>
    <row r="9" spans="1:19" ht="51">
      <c r="A9" s="694"/>
      <c r="B9" s="694"/>
      <c r="C9" s="5" t="s">
        <v>5</v>
      </c>
      <c r="D9" s="5" t="s">
        <v>6</v>
      </c>
      <c r="E9" s="5" t="s">
        <v>350</v>
      </c>
      <c r="F9" s="5" t="s">
        <v>99</v>
      </c>
      <c r="G9" s="5" t="s">
        <v>205</v>
      </c>
      <c r="H9" s="5" t="s">
        <v>5</v>
      </c>
      <c r="I9" s="5" t="s">
        <v>6</v>
      </c>
      <c r="J9" s="5" t="s">
        <v>350</v>
      </c>
      <c r="K9" s="5" t="s">
        <v>99</v>
      </c>
      <c r="L9" s="5" t="s">
        <v>204</v>
      </c>
      <c r="M9" s="694"/>
      <c r="N9" s="604"/>
      <c r="R9" s="9"/>
      <c r="S9" s="13"/>
    </row>
    <row r="10" spans="1:14" s="15" customFormat="1" ht="12.75">
      <c r="A10" s="5">
        <v>1</v>
      </c>
      <c r="B10" s="5">
        <v>2</v>
      </c>
      <c r="C10" s="5">
        <v>3</v>
      </c>
      <c r="D10" s="5">
        <v>4</v>
      </c>
      <c r="E10" s="5">
        <v>5</v>
      </c>
      <c r="F10" s="5">
        <v>6</v>
      </c>
      <c r="G10" s="5">
        <v>7</v>
      </c>
      <c r="H10" s="5">
        <v>8</v>
      </c>
      <c r="I10" s="5">
        <v>9</v>
      </c>
      <c r="J10" s="5">
        <v>10</v>
      </c>
      <c r="K10" s="5">
        <v>11</v>
      </c>
      <c r="L10" s="5">
        <v>12</v>
      </c>
      <c r="M10" s="5">
        <v>13</v>
      </c>
      <c r="N10" s="5">
        <v>14</v>
      </c>
    </row>
    <row r="11" spans="1:14" ht="12.75">
      <c r="A11" s="8">
        <v>1</v>
      </c>
      <c r="B11" s="9" t="s">
        <v>886</v>
      </c>
      <c r="C11" s="8">
        <v>155</v>
      </c>
      <c r="D11" s="8">
        <v>0</v>
      </c>
      <c r="E11" s="8">
        <v>0</v>
      </c>
      <c r="F11" s="8">
        <v>0</v>
      </c>
      <c r="G11" s="8">
        <f>SUM(C11:F11)</f>
        <v>155</v>
      </c>
      <c r="H11" s="8">
        <v>155</v>
      </c>
      <c r="I11" s="8">
        <v>0</v>
      </c>
      <c r="J11" s="8">
        <v>0</v>
      </c>
      <c r="K11" s="8">
        <v>0</v>
      </c>
      <c r="L11" s="8">
        <f>SUM(H11:K11)</f>
        <v>155</v>
      </c>
      <c r="M11" s="8">
        <f>G11-L11</f>
        <v>0</v>
      </c>
      <c r="N11" s="8"/>
    </row>
    <row r="12" spans="1:14" ht="12.75">
      <c r="A12" s="8">
        <v>2</v>
      </c>
      <c r="B12" s="9" t="s">
        <v>887</v>
      </c>
      <c r="C12" s="8">
        <v>308</v>
      </c>
      <c r="D12" s="8">
        <v>0</v>
      </c>
      <c r="E12" s="8">
        <v>0</v>
      </c>
      <c r="F12" s="8">
        <v>0</v>
      </c>
      <c r="G12" s="8">
        <f aca="true" t="shared" si="0" ref="G12:G32">SUM(C12:F12)</f>
        <v>308</v>
      </c>
      <c r="H12" s="8">
        <v>308</v>
      </c>
      <c r="I12" s="8">
        <v>0</v>
      </c>
      <c r="J12" s="8">
        <v>0</v>
      </c>
      <c r="K12" s="8">
        <v>0</v>
      </c>
      <c r="L12" s="8">
        <f aca="true" t="shared" si="1" ref="L12:L32">SUM(H12:K12)</f>
        <v>308</v>
      </c>
      <c r="M12" s="8">
        <f aca="true" t="shared" si="2" ref="M12:M32">G12-L12</f>
        <v>0</v>
      </c>
      <c r="N12" s="8"/>
    </row>
    <row r="13" spans="1:14" ht="12.75">
      <c r="A13" s="8">
        <v>3</v>
      </c>
      <c r="B13" s="9" t="s">
        <v>888</v>
      </c>
      <c r="C13" s="8">
        <v>93</v>
      </c>
      <c r="D13" s="8">
        <v>0</v>
      </c>
      <c r="E13" s="8">
        <v>0</v>
      </c>
      <c r="F13" s="8">
        <v>0</v>
      </c>
      <c r="G13" s="8">
        <f t="shared" si="0"/>
        <v>93</v>
      </c>
      <c r="H13" s="8">
        <v>93</v>
      </c>
      <c r="I13" s="8">
        <v>0</v>
      </c>
      <c r="J13" s="8">
        <v>0</v>
      </c>
      <c r="K13" s="8">
        <v>0</v>
      </c>
      <c r="L13" s="8">
        <f t="shared" si="1"/>
        <v>93</v>
      </c>
      <c r="M13" s="8">
        <f t="shared" si="2"/>
        <v>0</v>
      </c>
      <c r="N13" s="8"/>
    </row>
    <row r="14" spans="1:14" ht="12.75">
      <c r="A14" s="8">
        <v>4</v>
      </c>
      <c r="B14" s="9" t="s">
        <v>889</v>
      </c>
      <c r="C14" s="8">
        <v>144</v>
      </c>
      <c r="D14" s="8">
        <v>0</v>
      </c>
      <c r="E14" s="8">
        <v>0</v>
      </c>
      <c r="F14" s="8">
        <v>0</v>
      </c>
      <c r="G14" s="8">
        <f t="shared" si="0"/>
        <v>144</v>
      </c>
      <c r="H14" s="8">
        <v>144</v>
      </c>
      <c r="I14" s="8">
        <v>0</v>
      </c>
      <c r="J14" s="8">
        <v>0</v>
      </c>
      <c r="K14" s="8">
        <v>0</v>
      </c>
      <c r="L14" s="8">
        <f t="shared" si="1"/>
        <v>144</v>
      </c>
      <c r="M14" s="8">
        <f t="shared" si="2"/>
        <v>0</v>
      </c>
      <c r="N14" s="8"/>
    </row>
    <row r="15" spans="1:14" ht="12.75">
      <c r="A15" s="8">
        <v>5</v>
      </c>
      <c r="B15" s="9" t="s">
        <v>890</v>
      </c>
      <c r="C15" s="8">
        <v>121</v>
      </c>
      <c r="D15" s="8">
        <v>0</v>
      </c>
      <c r="E15" s="8">
        <v>0</v>
      </c>
      <c r="F15" s="8">
        <v>0</v>
      </c>
      <c r="G15" s="8">
        <f t="shared" si="0"/>
        <v>121</v>
      </c>
      <c r="H15" s="8">
        <v>121</v>
      </c>
      <c r="I15" s="8">
        <v>0</v>
      </c>
      <c r="J15" s="8">
        <v>0</v>
      </c>
      <c r="K15" s="8">
        <v>0</v>
      </c>
      <c r="L15" s="8">
        <f t="shared" si="1"/>
        <v>121</v>
      </c>
      <c r="M15" s="8">
        <f t="shared" si="2"/>
        <v>0</v>
      </c>
      <c r="N15" s="8"/>
    </row>
    <row r="16" spans="1:14" ht="12.75">
      <c r="A16" s="8">
        <v>6</v>
      </c>
      <c r="B16" s="9" t="s">
        <v>891</v>
      </c>
      <c r="C16" s="8">
        <v>269</v>
      </c>
      <c r="D16" s="8">
        <v>0</v>
      </c>
      <c r="E16" s="8">
        <v>0</v>
      </c>
      <c r="F16" s="8">
        <v>0</v>
      </c>
      <c r="G16" s="8">
        <f t="shared" si="0"/>
        <v>269</v>
      </c>
      <c r="H16" s="8">
        <v>269</v>
      </c>
      <c r="I16" s="8">
        <v>0</v>
      </c>
      <c r="J16" s="8">
        <v>0</v>
      </c>
      <c r="K16" s="8">
        <v>0</v>
      </c>
      <c r="L16" s="8">
        <f t="shared" si="1"/>
        <v>269</v>
      </c>
      <c r="M16" s="8">
        <f t="shared" si="2"/>
        <v>0</v>
      </c>
      <c r="N16" s="8"/>
    </row>
    <row r="17" spans="1:14" ht="12.75">
      <c r="A17" s="8">
        <v>7</v>
      </c>
      <c r="B17" s="9" t="s">
        <v>892</v>
      </c>
      <c r="C17" s="8">
        <v>176</v>
      </c>
      <c r="D17" s="8">
        <v>0</v>
      </c>
      <c r="E17" s="8">
        <v>0</v>
      </c>
      <c r="F17" s="8">
        <v>0</v>
      </c>
      <c r="G17" s="8">
        <f t="shared" si="0"/>
        <v>176</v>
      </c>
      <c r="H17" s="8">
        <v>176</v>
      </c>
      <c r="I17" s="8">
        <v>0</v>
      </c>
      <c r="J17" s="8">
        <v>0</v>
      </c>
      <c r="K17" s="8">
        <v>0</v>
      </c>
      <c r="L17" s="8">
        <f t="shared" si="1"/>
        <v>176</v>
      </c>
      <c r="M17" s="8">
        <f t="shared" si="2"/>
        <v>0</v>
      </c>
      <c r="N17" s="8"/>
    </row>
    <row r="18" spans="1:14" ht="12.75">
      <c r="A18" s="8">
        <v>8</v>
      </c>
      <c r="B18" s="9" t="s">
        <v>893</v>
      </c>
      <c r="C18" s="8">
        <v>209</v>
      </c>
      <c r="D18" s="8">
        <v>0</v>
      </c>
      <c r="E18" s="8">
        <v>0</v>
      </c>
      <c r="F18" s="8">
        <v>0</v>
      </c>
      <c r="G18" s="8">
        <f t="shared" si="0"/>
        <v>209</v>
      </c>
      <c r="H18" s="8">
        <v>209</v>
      </c>
      <c r="I18" s="8">
        <v>0</v>
      </c>
      <c r="J18" s="8">
        <v>0</v>
      </c>
      <c r="K18" s="8">
        <v>0</v>
      </c>
      <c r="L18" s="8">
        <f t="shared" si="1"/>
        <v>209</v>
      </c>
      <c r="M18" s="8">
        <f t="shared" si="2"/>
        <v>0</v>
      </c>
      <c r="N18" s="8"/>
    </row>
    <row r="19" spans="1:14" ht="12.75">
      <c r="A19" s="8">
        <v>9</v>
      </c>
      <c r="B19" s="9" t="s">
        <v>894</v>
      </c>
      <c r="C19" s="8">
        <v>149</v>
      </c>
      <c r="D19" s="8">
        <v>0</v>
      </c>
      <c r="E19" s="8">
        <v>0</v>
      </c>
      <c r="F19" s="8">
        <v>0</v>
      </c>
      <c r="G19" s="8">
        <f t="shared" si="0"/>
        <v>149</v>
      </c>
      <c r="H19" s="8">
        <v>149</v>
      </c>
      <c r="I19" s="8">
        <v>0</v>
      </c>
      <c r="J19" s="8">
        <v>0</v>
      </c>
      <c r="K19" s="8">
        <v>0</v>
      </c>
      <c r="L19" s="8">
        <f t="shared" si="1"/>
        <v>149</v>
      </c>
      <c r="M19" s="8">
        <f t="shared" si="2"/>
        <v>0</v>
      </c>
      <c r="N19" s="8"/>
    </row>
    <row r="20" spans="1:14" ht="12.75">
      <c r="A20" s="8">
        <v>10</v>
      </c>
      <c r="B20" s="9" t="s">
        <v>895</v>
      </c>
      <c r="C20" s="8">
        <v>170</v>
      </c>
      <c r="D20" s="8">
        <v>0</v>
      </c>
      <c r="E20" s="8">
        <v>0</v>
      </c>
      <c r="F20" s="8">
        <v>0</v>
      </c>
      <c r="G20" s="8">
        <f t="shared" si="0"/>
        <v>170</v>
      </c>
      <c r="H20" s="8">
        <v>170</v>
      </c>
      <c r="I20" s="8">
        <v>0</v>
      </c>
      <c r="J20" s="8">
        <v>0</v>
      </c>
      <c r="K20" s="8">
        <v>0</v>
      </c>
      <c r="L20" s="8">
        <f t="shared" si="1"/>
        <v>170</v>
      </c>
      <c r="M20" s="8">
        <f t="shared" si="2"/>
        <v>0</v>
      </c>
      <c r="N20" s="8"/>
    </row>
    <row r="21" spans="1:14" ht="12.75">
      <c r="A21" s="8">
        <v>11</v>
      </c>
      <c r="B21" s="9" t="s">
        <v>896</v>
      </c>
      <c r="C21" s="8">
        <v>116</v>
      </c>
      <c r="D21" s="8">
        <v>0</v>
      </c>
      <c r="E21" s="8">
        <v>0</v>
      </c>
      <c r="F21" s="8">
        <v>0</v>
      </c>
      <c r="G21" s="8">
        <f t="shared" si="0"/>
        <v>116</v>
      </c>
      <c r="H21" s="8">
        <v>116</v>
      </c>
      <c r="I21" s="8">
        <v>0</v>
      </c>
      <c r="J21" s="8">
        <v>0</v>
      </c>
      <c r="K21" s="8">
        <v>0</v>
      </c>
      <c r="L21" s="8">
        <f t="shared" si="1"/>
        <v>116</v>
      </c>
      <c r="M21" s="8">
        <f t="shared" si="2"/>
        <v>0</v>
      </c>
      <c r="N21" s="8"/>
    </row>
    <row r="22" spans="1:14" ht="12.75">
      <c r="A22" s="8">
        <v>12</v>
      </c>
      <c r="B22" s="9" t="s">
        <v>897</v>
      </c>
      <c r="C22" s="8">
        <v>145</v>
      </c>
      <c r="D22" s="8">
        <v>0</v>
      </c>
      <c r="E22" s="8">
        <v>0</v>
      </c>
      <c r="F22" s="8">
        <v>0</v>
      </c>
      <c r="G22" s="8">
        <f t="shared" si="0"/>
        <v>145</v>
      </c>
      <c r="H22" s="8">
        <v>145</v>
      </c>
      <c r="I22" s="8">
        <v>0</v>
      </c>
      <c r="J22" s="8">
        <v>0</v>
      </c>
      <c r="K22" s="8">
        <v>0</v>
      </c>
      <c r="L22" s="8">
        <f t="shared" si="1"/>
        <v>145</v>
      </c>
      <c r="M22" s="8">
        <f t="shared" si="2"/>
        <v>0</v>
      </c>
      <c r="N22" s="8"/>
    </row>
    <row r="23" spans="1:14" ht="12.75">
      <c r="A23" s="8">
        <v>13</v>
      </c>
      <c r="B23" s="9" t="s">
        <v>898</v>
      </c>
      <c r="C23" s="8">
        <v>89</v>
      </c>
      <c r="D23" s="8">
        <v>0</v>
      </c>
      <c r="E23" s="8">
        <v>0</v>
      </c>
      <c r="F23" s="8">
        <v>0</v>
      </c>
      <c r="G23" s="8">
        <f t="shared" si="0"/>
        <v>89</v>
      </c>
      <c r="H23" s="8">
        <v>89</v>
      </c>
      <c r="I23" s="8">
        <v>0</v>
      </c>
      <c r="J23" s="8">
        <v>0</v>
      </c>
      <c r="K23" s="8">
        <v>0</v>
      </c>
      <c r="L23" s="8">
        <f t="shared" si="1"/>
        <v>89</v>
      </c>
      <c r="M23" s="8">
        <f t="shared" si="2"/>
        <v>0</v>
      </c>
      <c r="N23" s="8"/>
    </row>
    <row r="24" spans="1:14" ht="12.75">
      <c r="A24" s="8">
        <v>14</v>
      </c>
      <c r="B24" s="9" t="s">
        <v>899</v>
      </c>
      <c r="C24" s="8">
        <v>106</v>
      </c>
      <c r="D24" s="8">
        <v>0</v>
      </c>
      <c r="E24" s="8">
        <v>0</v>
      </c>
      <c r="F24" s="8">
        <v>0</v>
      </c>
      <c r="G24" s="8">
        <f t="shared" si="0"/>
        <v>106</v>
      </c>
      <c r="H24" s="8">
        <v>106</v>
      </c>
      <c r="I24" s="8">
        <v>0</v>
      </c>
      <c r="J24" s="8">
        <v>0</v>
      </c>
      <c r="K24" s="8">
        <v>0</v>
      </c>
      <c r="L24" s="8">
        <f t="shared" si="1"/>
        <v>106</v>
      </c>
      <c r="M24" s="8">
        <f t="shared" si="2"/>
        <v>0</v>
      </c>
      <c r="N24" s="8"/>
    </row>
    <row r="25" spans="1:14" ht="12.75">
      <c r="A25" s="8">
        <v>15</v>
      </c>
      <c r="B25" s="9" t="s">
        <v>900</v>
      </c>
      <c r="C25" s="8">
        <v>63</v>
      </c>
      <c r="D25" s="8">
        <v>0</v>
      </c>
      <c r="E25" s="8">
        <v>0</v>
      </c>
      <c r="F25" s="8">
        <v>0</v>
      </c>
      <c r="G25" s="8">
        <f t="shared" si="0"/>
        <v>63</v>
      </c>
      <c r="H25" s="8">
        <v>63</v>
      </c>
      <c r="I25" s="8">
        <v>0</v>
      </c>
      <c r="J25" s="8">
        <v>0</v>
      </c>
      <c r="K25" s="8">
        <v>0</v>
      </c>
      <c r="L25" s="8">
        <f t="shared" si="1"/>
        <v>63</v>
      </c>
      <c r="M25" s="8">
        <f t="shared" si="2"/>
        <v>0</v>
      </c>
      <c r="N25" s="8"/>
    </row>
    <row r="26" spans="1:14" ht="12.75">
      <c r="A26" s="8">
        <v>16</v>
      </c>
      <c r="B26" s="9" t="s">
        <v>901</v>
      </c>
      <c r="C26" s="8">
        <v>123</v>
      </c>
      <c r="D26" s="8">
        <v>0</v>
      </c>
      <c r="E26" s="8">
        <v>0</v>
      </c>
      <c r="F26" s="8">
        <v>0</v>
      </c>
      <c r="G26" s="8">
        <f t="shared" si="0"/>
        <v>123</v>
      </c>
      <c r="H26" s="8">
        <v>123</v>
      </c>
      <c r="I26" s="8">
        <v>0</v>
      </c>
      <c r="J26" s="8">
        <v>0</v>
      </c>
      <c r="K26" s="8">
        <v>0</v>
      </c>
      <c r="L26" s="8">
        <f t="shared" si="1"/>
        <v>123</v>
      </c>
      <c r="M26" s="8">
        <f t="shared" si="2"/>
        <v>0</v>
      </c>
      <c r="N26" s="8"/>
    </row>
    <row r="27" spans="1:14" ht="12.75">
      <c r="A27" s="8">
        <v>17</v>
      </c>
      <c r="B27" s="9" t="s">
        <v>902</v>
      </c>
      <c r="C27" s="8">
        <v>149</v>
      </c>
      <c r="D27" s="8">
        <v>0</v>
      </c>
      <c r="E27" s="8">
        <v>0</v>
      </c>
      <c r="F27" s="8">
        <v>0</v>
      </c>
      <c r="G27" s="8">
        <f t="shared" si="0"/>
        <v>149</v>
      </c>
      <c r="H27" s="8">
        <v>149</v>
      </c>
      <c r="I27" s="8">
        <v>0</v>
      </c>
      <c r="J27" s="8">
        <v>0</v>
      </c>
      <c r="K27" s="8">
        <v>0</v>
      </c>
      <c r="L27" s="8">
        <f t="shared" si="1"/>
        <v>149</v>
      </c>
      <c r="M27" s="8">
        <f t="shared" si="2"/>
        <v>0</v>
      </c>
      <c r="N27" s="8"/>
    </row>
    <row r="28" spans="1:14" ht="12.75">
      <c r="A28" s="8">
        <v>18</v>
      </c>
      <c r="B28" s="9" t="s">
        <v>903</v>
      </c>
      <c r="C28" s="8">
        <v>162</v>
      </c>
      <c r="D28" s="8">
        <v>0</v>
      </c>
      <c r="E28" s="8">
        <v>0</v>
      </c>
      <c r="F28" s="8">
        <v>0</v>
      </c>
      <c r="G28" s="8">
        <f t="shared" si="0"/>
        <v>162</v>
      </c>
      <c r="H28" s="8">
        <v>162</v>
      </c>
      <c r="I28" s="8">
        <v>0</v>
      </c>
      <c r="J28" s="8">
        <v>0</v>
      </c>
      <c r="K28" s="8">
        <v>0</v>
      </c>
      <c r="L28" s="8">
        <f t="shared" si="1"/>
        <v>162</v>
      </c>
      <c r="M28" s="8">
        <f t="shared" si="2"/>
        <v>0</v>
      </c>
      <c r="N28" s="8"/>
    </row>
    <row r="29" spans="1:14" ht="12.75">
      <c r="A29" s="8">
        <v>19</v>
      </c>
      <c r="B29" s="9" t="s">
        <v>904</v>
      </c>
      <c r="C29" s="8">
        <v>184</v>
      </c>
      <c r="D29" s="8">
        <v>0</v>
      </c>
      <c r="E29" s="8">
        <v>0</v>
      </c>
      <c r="F29" s="8">
        <v>0</v>
      </c>
      <c r="G29" s="8">
        <f t="shared" si="0"/>
        <v>184</v>
      </c>
      <c r="H29" s="8">
        <v>184</v>
      </c>
      <c r="I29" s="8">
        <v>0</v>
      </c>
      <c r="J29" s="8">
        <v>0</v>
      </c>
      <c r="K29" s="8">
        <v>0</v>
      </c>
      <c r="L29" s="8">
        <f t="shared" si="1"/>
        <v>184</v>
      </c>
      <c r="M29" s="8">
        <f t="shared" si="2"/>
        <v>0</v>
      </c>
      <c r="N29" s="8"/>
    </row>
    <row r="30" spans="1:14" ht="12.75">
      <c r="A30" s="8">
        <v>20</v>
      </c>
      <c r="B30" s="9" t="s">
        <v>905</v>
      </c>
      <c r="C30" s="8">
        <v>210</v>
      </c>
      <c r="D30" s="8">
        <v>0</v>
      </c>
      <c r="E30" s="8">
        <v>0</v>
      </c>
      <c r="F30" s="8">
        <v>0</v>
      </c>
      <c r="G30" s="8">
        <f t="shared" si="0"/>
        <v>210</v>
      </c>
      <c r="H30" s="8">
        <v>210</v>
      </c>
      <c r="I30" s="8">
        <v>0</v>
      </c>
      <c r="J30" s="8">
        <v>0</v>
      </c>
      <c r="K30" s="8">
        <v>0</v>
      </c>
      <c r="L30" s="8">
        <f t="shared" si="1"/>
        <v>210</v>
      </c>
      <c r="M30" s="8">
        <f t="shared" si="2"/>
        <v>0</v>
      </c>
      <c r="N30" s="8"/>
    </row>
    <row r="31" spans="1:14" ht="12.75">
      <c r="A31" s="10">
        <v>21</v>
      </c>
      <c r="B31" s="9" t="s">
        <v>906</v>
      </c>
      <c r="C31" s="8">
        <v>111</v>
      </c>
      <c r="D31" s="8">
        <v>0</v>
      </c>
      <c r="E31" s="8">
        <v>0</v>
      </c>
      <c r="F31" s="8">
        <v>0</v>
      </c>
      <c r="G31" s="8">
        <f t="shared" si="0"/>
        <v>111</v>
      </c>
      <c r="H31" s="8">
        <v>111</v>
      </c>
      <c r="I31" s="8">
        <v>0</v>
      </c>
      <c r="J31" s="8">
        <v>0</v>
      </c>
      <c r="K31" s="8">
        <v>0</v>
      </c>
      <c r="L31" s="8">
        <f t="shared" si="1"/>
        <v>111</v>
      </c>
      <c r="M31" s="8">
        <f t="shared" si="2"/>
        <v>0</v>
      </c>
      <c r="N31" s="8"/>
    </row>
    <row r="32" spans="1:14" ht="12.75">
      <c r="A32" s="3" t="s">
        <v>17</v>
      </c>
      <c r="B32" s="9"/>
      <c r="C32" s="8">
        <f>SUM(C11:C31)</f>
        <v>3252</v>
      </c>
      <c r="D32" s="8">
        <v>0</v>
      </c>
      <c r="E32" s="8">
        <v>0</v>
      </c>
      <c r="F32" s="8">
        <v>0</v>
      </c>
      <c r="G32" s="8">
        <f t="shared" si="0"/>
        <v>3252</v>
      </c>
      <c r="H32" s="8">
        <v>3252</v>
      </c>
      <c r="I32" s="8">
        <v>0</v>
      </c>
      <c r="J32" s="8">
        <v>0</v>
      </c>
      <c r="K32" s="8">
        <v>0</v>
      </c>
      <c r="L32" s="8">
        <f t="shared" si="1"/>
        <v>3252</v>
      </c>
      <c r="M32" s="8">
        <f t="shared" si="2"/>
        <v>0</v>
      </c>
      <c r="N32" s="8"/>
    </row>
    <row r="33" spans="1:14" ht="12.75">
      <c r="A33" s="12"/>
      <c r="B33" s="13"/>
      <c r="C33" s="13"/>
      <c r="D33" s="13"/>
      <c r="E33" s="13"/>
      <c r="F33" s="13"/>
      <c r="G33" s="13"/>
      <c r="H33" s="13"/>
      <c r="I33" s="13"/>
      <c r="J33" s="13"/>
      <c r="K33" s="13"/>
      <c r="L33" s="13"/>
      <c r="M33" s="13"/>
      <c r="N33" s="13"/>
    </row>
    <row r="34" spans="1:12" ht="12.75">
      <c r="A34" s="11" t="s">
        <v>8</v>
      </c>
      <c r="L34" s="580">
        <f>L32+'AT3C_cvrg(Insti)_UPY '!L32</f>
        <v>5651</v>
      </c>
    </row>
    <row r="35" ht="12.75">
      <c r="A35" t="s">
        <v>9</v>
      </c>
    </row>
    <row r="36" spans="1:14" ht="12.75">
      <c r="A36" t="s">
        <v>10</v>
      </c>
      <c r="L36" s="12" t="s">
        <v>11</v>
      </c>
      <c r="M36" s="12"/>
      <c r="N36" s="12" t="s">
        <v>11</v>
      </c>
    </row>
    <row r="37" spans="1:12" ht="12.75">
      <c r="A37" s="16" t="s">
        <v>423</v>
      </c>
      <c r="J37" s="12"/>
      <c r="K37" s="12"/>
      <c r="L37" s="12"/>
    </row>
    <row r="38" spans="3:13" ht="12.75">
      <c r="C38" s="16" t="s">
        <v>424</v>
      </c>
      <c r="E38" s="13"/>
      <c r="F38" s="13"/>
      <c r="G38" s="13"/>
      <c r="H38" s="13"/>
      <c r="I38" s="13"/>
      <c r="J38" s="13"/>
      <c r="K38" s="13"/>
      <c r="L38" s="13"/>
      <c r="M38" s="13"/>
    </row>
    <row r="39" spans="5:14" ht="12.75">
      <c r="E39" s="13"/>
      <c r="F39" s="13"/>
      <c r="G39" s="13"/>
      <c r="H39" s="13"/>
      <c r="I39" s="13"/>
      <c r="J39" s="13"/>
      <c r="K39" s="13"/>
      <c r="L39" s="13"/>
      <c r="M39" s="13"/>
      <c r="N39" s="13"/>
    </row>
    <row r="40" spans="5:14" ht="12.75">
      <c r="E40" s="13"/>
      <c r="F40" s="13"/>
      <c r="G40" s="13"/>
      <c r="H40" s="13"/>
      <c r="I40" s="13"/>
      <c r="J40" s="13"/>
      <c r="K40" s="13"/>
      <c r="L40" s="13"/>
      <c r="M40" s="13"/>
      <c r="N40" s="13"/>
    </row>
    <row r="41" spans="1:15" ht="15.75" customHeight="1">
      <c r="A41" s="14" t="s">
        <v>12</v>
      </c>
      <c r="B41" s="14"/>
      <c r="C41" s="14"/>
      <c r="D41" s="14"/>
      <c r="E41" s="14"/>
      <c r="F41" s="14"/>
      <c r="G41" s="14"/>
      <c r="H41" s="14"/>
      <c r="I41" s="641" t="s">
        <v>1040</v>
      </c>
      <c r="J41" s="641"/>
      <c r="K41" s="641"/>
      <c r="L41" s="641"/>
      <c r="M41" s="641"/>
      <c r="N41" s="641"/>
      <c r="O41" s="641"/>
    </row>
    <row r="42" spans="1:15" ht="15.75" customHeight="1">
      <c r="A42" s="537"/>
      <c r="B42" s="537"/>
      <c r="C42" s="537"/>
      <c r="D42" s="537"/>
      <c r="E42" s="537"/>
      <c r="F42" s="537"/>
      <c r="G42" s="537"/>
      <c r="H42" s="537"/>
      <c r="I42" s="641"/>
      <c r="J42" s="641"/>
      <c r="K42" s="641"/>
      <c r="L42" s="641"/>
      <c r="M42" s="641"/>
      <c r="N42" s="641"/>
      <c r="O42" s="641"/>
    </row>
    <row r="43" spans="1:15" ht="15.75" customHeight="1">
      <c r="A43" s="537" t="s">
        <v>13</v>
      </c>
      <c r="B43" s="537"/>
      <c r="C43" s="537"/>
      <c r="D43" s="537"/>
      <c r="E43" s="537"/>
      <c r="F43" s="537"/>
      <c r="G43" s="537"/>
      <c r="H43" s="537"/>
      <c r="I43" s="641"/>
      <c r="J43" s="641"/>
      <c r="K43" s="641"/>
      <c r="L43" s="641"/>
      <c r="M43" s="641"/>
      <c r="N43" s="641"/>
      <c r="O43" s="641"/>
    </row>
    <row r="44" spans="9:15" ht="12.75" customHeight="1">
      <c r="I44" s="641"/>
      <c r="J44" s="641"/>
      <c r="K44" s="641"/>
      <c r="L44" s="641"/>
      <c r="M44" s="641"/>
      <c r="N44" s="641"/>
      <c r="O44" s="641"/>
    </row>
    <row r="45" spans="1:14" ht="12.75">
      <c r="A45" s="696"/>
      <c r="B45" s="696"/>
      <c r="C45" s="696"/>
      <c r="D45" s="696"/>
      <c r="E45" s="696"/>
      <c r="F45" s="696"/>
      <c r="G45" s="696"/>
      <c r="H45" s="696"/>
      <c r="I45" s="696"/>
      <c r="J45" s="696"/>
      <c r="K45" s="696"/>
      <c r="L45" s="696"/>
      <c r="M45" s="696"/>
      <c r="N45" s="696"/>
    </row>
  </sheetData>
  <sheetProtection/>
  <mergeCells count="14">
    <mergeCell ref="I41:O44"/>
    <mergeCell ref="A45:N45"/>
    <mergeCell ref="M8:M9"/>
    <mergeCell ref="N8:N9"/>
    <mergeCell ref="A8:A9"/>
    <mergeCell ref="B8:B9"/>
    <mergeCell ref="C8:G8"/>
    <mergeCell ref="H8:L8"/>
    <mergeCell ref="D1:J1"/>
    <mergeCell ref="A2:N2"/>
    <mergeCell ref="A3:N3"/>
    <mergeCell ref="A5:N5"/>
    <mergeCell ref="L7:N7"/>
    <mergeCell ref="A7:B7"/>
  </mergeCells>
  <printOptions horizontalCentered="1"/>
  <pageMargins left="0.7086614173228347" right="0.7086614173228347" top="0.2362204724409449" bottom="0" header="0.31496062992125984" footer="0.31496062992125984"/>
  <pageSetup fitToHeight="1" fitToWidth="1" horizontalDpi="600" verticalDpi="600" orientation="landscape" paperSize="5"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cp:lastPrinted>2019-05-10T09:20:05Z</cp:lastPrinted>
  <dcterms:created xsi:type="dcterms:W3CDTF">1996-10-14T23:33:28Z</dcterms:created>
  <dcterms:modified xsi:type="dcterms:W3CDTF">2019-07-08T08:38:31Z</dcterms:modified>
  <cp:category/>
  <cp:version/>
  <cp:contentType/>
  <cp:contentStatus/>
</cp:coreProperties>
</file>